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160" yWindow="0" windowWidth="26700" windowHeight="19740" tabRatio="792" activeTab="7"/>
  </bookViews>
  <sheets>
    <sheet name="KPP+UPP" sheetId="1" r:id="rId1"/>
    <sheet name="Comp. Count" sheetId="19" r:id="rId2"/>
    <sheet name="1.2 Acc Phys" sheetId="3" r:id="rId3"/>
    <sheet name="1.3 Source" sheetId="4" r:id="rId4"/>
    <sheet name="1.4 RF" sheetId="5" r:id="rId5"/>
    <sheet name="Cryo Loads" sheetId="15" r:id="rId6"/>
    <sheet name="1.5 Halbach" sheetId="6" r:id="rId7"/>
    <sheet name="Halbach girders 2 13 18" sheetId="24" r:id="rId8"/>
    <sheet name="Halbach styles" sheetId="21" r:id="rId9"/>
    <sheet name="Halbach girders 1" sheetId="23" r:id="rId10"/>
    <sheet name="1.6 Splitters" sheetId="16" r:id="rId11"/>
    <sheet name="S mag styles" sheetId="22" r:id="rId12"/>
    <sheet name="1.7 PS" sheetId="8" r:id="rId13"/>
    <sheet name="1.7 a" sheetId="18" r:id="rId14"/>
    <sheet name="1.8 Ctrls" sheetId="9" r:id="rId15"/>
    <sheet name="1.9 Instr" sheetId="10" r:id="rId16"/>
    <sheet name="1.10 Vac" sheetId="11" r:id="rId17"/>
    <sheet name="1.11 Sys Int" sheetId="12" r:id="rId18"/>
    <sheet name="1.12 Comm" sheetId="13" r:id="rId19"/>
    <sheet name="1.13 Safety" sheetId="14" r:id="rId2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24" l="1"/>
  <c r="F49" i="24"/>
  <c r="E49" i="24"/>
  <c r="K47" i="24"/>
  <c r="J47" i="24"/>
  <c r="I47" i="24"/>
  <c r="I48" i="24"/>
  <c r="I49" i="24"/>
  <c r="H47" i="24"/>
  <c r="H48" i="24"/>
  <c r="H49" i="24"/>
  <c r="G47" i="24"/>
  <c r="G48" i="24"/>
  <c r="G49" i="24"/>
  <c r="F47" i="24"/>
  <c r="E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7" i="24"/>
  <c r="D15" i="24"/>
  <c r="B47" i="24"/>
  <c r="D47" i="24"/>
  <c r="J51" i="23"/>
  <c r="I48" i="23"/>
  <c r="I49" i="23"/>
  <c r="I50" i="23"/>
  <c r="H48" i="23"/>
  <c r="H49" i="23"/>
  <c r="H50" i="23"/>
  <c r="G48" i="23"/>
  <c r="G49" i="23"/>
  <c r="G50" i="23"/>
  <c r="F50" i="23"/>
  <c r="E50" i="23"/>
  <c r="E48" i="23"/>
  <c r="F48" i="23"/>
  <c r="J48" i="23"/>
  <c r="K48" i="23"/>
  <c r="C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B48" i="23"/>
  <c r="D48" i="23"/>
  <c r="D7" i="23"/>
  <c r="D15" i="23"/>
  <c r="S20" i="19"/>
  <c r="S19" i="19"/>
  <c r="S18" i="19"/>
  <c r="S16" i="19"/>
  <c r="O34" i="19"/>
  <c r="H34" i="19"/>
  <c r="D34" i="19"/>
  <c r="D33" i="19"/>
  <c r="D31" i="19"/>
  <c r="D30" i="19"/>
  <c r="D29" i="19"/>
  <c r="D28" i="19"/>
  <c r="C94" i="16"/>
  <c r="C22" i="16"/>
  <c r="C21" i="16"/>
  <c r="C18" i="16"/>
  <c r="C14" i="16"/>
  <c r="D26" i="19"/>
  <c r="D25" i="19"/>
  <c r="D24" i="19"/>
  <c r="D23" i="19"/>
  <c r="D22" i="19"/>
  <c r="D21" i="19"/>
  <c r="D20" i="19"/>
  <c r="D19" i="19"/>
  <c r="D18" i="19"/>
  <c r="D17" i="19"/>
  <c r="D16" i="19"/>
  <c r="D15" i="19"/>
  <c r="C106" i="6"/>
  <c r="C104" i="6"/>
  <c r="C103" i="6"/>
  <c r="C99" i="6"/>
  <c r="C92" i="6"/>
  <c r="C85" i="6"/>
  <c r="C83" i="6"/>
  <c r="C82" i="6"/>
  <c r="C78" i="6"/>
  <c r="C71" i="6"/>
  <c r="C67" i="6"/>
  <c r="C64" i="6"/>
  <c r="C66" i="6"/>
  <c r="C25" i="6"/>
  <c r="C24" i="6"/>
  <c r="C23" i="6"/>
  <c r="C22" i="6"/>
</calcChain>
</file>

<file path=xl/sharedStrings.xml><?xml version="1.0" encoding="utf-8"?>
<sst xmlns="http://schemas.openxmlformats.org/spreadsheetml/2006/main" count="2730" uniqueCount="1133">
  <si>
    <t>Parameter</t>
  </si>
  <si>
    <t>Unit</t>
  </si>
  <si>
    <t xml:space="preserve">Value </t>
  </si>
  <si>
    <t xml:space="preserve">Status </t>
  </si>
  <si>
    <t>Date</t>
  </si>
  <si>
    <t>Comment</t>
  </si>
  <si>
    <t>Harmonic number</t>
  </si>
  <si>
    <t>Active</t>
  </si>
  <si>
    <t>Draft</t>
  </si>
  <si>
    <t>KEY PERFORMANCE PARAMETERS</t>
  </si>
  <si>
    <t>Number of ERL turns</t>
  </si>
  <si>
    <t>Injector energy</t>
  </si>
  <si>
    <t>MeV</t>
  </si>
  <si>
    <t>Top energy (1 turn)</t>
  </si>
  <si>
    <t>Gun current</t>
  </si>
  <si>
    <t>mA</t>
  </si>
  <si>
    <t>Bunch repetition rate</t>
  </si>
  <si>
    <t>MHz</t>
  </si>
  <si>
    <t>Energy aperture</t>
  </si>
  <si>
    <t>DESIGN (ULTIMATE) PARAMETERS</t>
  </si>
  <si>
    <t>Top energy (4 turns)</t>
  </si>
  <si>
    <t>Electron bunch charge</t>
  </si>
  <si>
    <t>pC</t>
  </si>
  <si>
    <t>Bunch repetition rate, max</t>
  </si>
  <si>
    <t>m</t>
  </si>
  <si>
    <t>PRIMARY PARAMETERS</t>
  </si>
  <si>
    <t xml:space="preserve">Largest energy </t>
  </si>
  <si>
    <t>Injection energy</t>
  </si>
  <si>
    <t xml:space="preserve">Linac energy gain </t>
  </si>
  <si>
    <t>RF frequency</t>
  </si>
  <si>
    <t>Circumference length</t>
  </si>
  <si>
    <t>Typical arc beta functions</t>
  </si>
  <si>
    <t xml:space="preserve">Injector current (max) </t>
  </si>
  <si>
    <t xml:space="preserve">Linac passes </t>
  </si>
  <si>
    <t xml:space="preserve">Circumference harmonic </t>
  </si>
  <si>
    <t>Normalized transverse rms emittances</t>
  </si>
  <si>
    <t xml:space="preserve">Typical splitter beta functions </t>
  </si>
  <si>
    <t xml:space="preserve">Transverse rms bunch size (max) </t>
  </si>
  <si>
    <t xml:space="preserve">Transverse rms bunch size (min) </t>
  </si>
  <si>
    <t>Bunch charge (min)</t>
  </si>
  <si>
    <t>Bunch charge (max)</t>
  </si>
  <si>
    <t>ps</t>
  </si>
  <si>
    <r>
      <rPr>
        <sz val="10"/>
        <color indexed="8"/>
        <rFont val="Symbol"/>
        <family val="1"/>
      </rPr>
      <t>m</t>
    </r>
    <r>
      <rPr>
        <sz val="10"/>
        <color indexed="8"/>
        <rFont val="Times New Roman"/>
        <family val="1"/>
      </rPr>
      <t>m</t>
    </r>
  </si>
  <si>
    <r>
      <rPr>
        <sz val="10"/>
        <color indexed="8"/>
        <rFont val="Symbol"/>
        <family val="1"/>
      </rPr>
      <t>m</t>
    </r>
    <r>
      <rPr>
        <sz val="10"/>
        <color indexed="8"/>
        <rFont val="Times New Roman"/>
        <family val="1"/>
      </rPr>
      <t>s</t>
    </r>
  </si>
  <si>
    <t>4 accelerating, 4 decelerating</t>
  </si>
  <si>
    <t>Mostly from CDR Table 1.2.1</t>
  </si>
  <si>
    <t>HARD EDGE ARC CELL</t>
  </si>
  <si>
    <t>Reference radius</t>
  </si>
  <si>
    <t>mm</t>
  </si>
  <si>
    <t>Length of QF</t>
  </si>
  <si>
    <t>Displacement of QF</t>
  </si>
  <si>
    <t>Displacement of QD</t>
  </si>
  <si>
    <t>CDR Tables 2.6.1 &amp; 2.6.2, and Figure 2.6.1</t>
  </si>
  <si>
    <t>Displacement of QF, corrected</t>
  </si>
  <si>
    <t>Displacement of QD, corrected</t>
  </si>
  <si>
    <t>Determined using field maps, not hard edges</t>
  </si>
  <si>
    <t>OPERATIONAL MODES</t>
  </si>
  <si>
    <t>CDR Table 2.8.1</t>
  </si>
  <si>
    <t>Injection rate: commissioning</t>
  </si>
  <si>
    <t>Max current: commissioning</t>
  </si>
  <si>
    <t>Injection rate: eRHIC mode</t>
  </si>
  <si>
    <t>Max current: eRHIC mode</t>
  </si>
  <si>
    <t>Injection rate: high current</t>
  </si>
  <si>
    <t>Max current:  high current</t>
  </si>
  <si>
    <t>-</t>
  </si>
  <si>
    <t>Max probe bunch rate: eRHIC mode</t>
  </si>
  <si>
    <t>Max probe bunch rate: commissioning</t>
  </si>
  <si>
    <t>Max probe bunch rate:  high current</t>
  </si>
  <si>
    <t>Not applicable</t>
  </si>
  <si>
    <t>ARC CELL OPTICS</t>
  </si>
  <si>
    <t>ARC CELL ORBITS IN LONG DRIFT</t>
  </si>
  <si>
    <t>Long drift between magnets, LDF</t>
  </si>
  <si>
    <t>Short drift between magnets, LFD</t>
  </si>
  <si>
    <t>PHOTOINJECTOR LASER</t>
  </si>
  <si>
    <t>CDR Table 4.4.1</t>
  </si>
  <si>
    <t>Average power at cathode</t>
  </si>
  <si>
    <t>Pulse rise and fall time to flat top</t>
  </si>
  <si>
    <t>Transverse shape</t>
  </si>
  <si>
    <t>Power stability, max</t>
  </si>
  <si>
    <t>Synchronization to external signal, RMS max</t>
  </si>
  <si>
    <t>Pulse duration, RMS min</t>
  </si>
  <si>
    <t>Pulse duration, RMS max</t>
  </si>
  <si>
    <t>Position stability, RMS</t>
  </si>
  <si>
    <t>nm</t>
  </si>
  <si>
    <t>Wavelength, min</t>
  </si>
  <si>
    <t>Wavelength, max</t>
  </si>
  <si>
    <t>W</t>
  </si>
  <si>
    <t>Repetition rate</t>
  </si>
  <si>
    <t>%</t>
  </si>
  <si>
    <t>CDR Table 4.5.1</t>
  </si>
  <si>
    <t>BUNCHER RF</t>
  </si>
  <si>
    <t>Frequency</t>
  </si>
  <si>
    <t>Cavity shunt impedance</t>
  </si>
  <si>
    <t>Accelerating voltage, nominal</t>
  </si>
  <si>
    <t>Accelerating voltage, max</t>
  </si>
  <si>
    <t>Cavity beam detuning, nominal voltage</t>
  </si>
  <si>
    <t>Cavity beam detuning, max voltage</t>
  </si>
  <si>
    <t>Cavity wall dissipation, nominal voltage</t>
  </si>
  <si>
    <t>Cavity wall dissipation, max voltage</t>
  </si>
  <si>
    <t>IOT outout power, max</t>
  </si>
  <si>
    <t>Amplitude stability, RMS</t>
  </si>
  <si>
    <t>Phase stability, RMS</t>
  </si>
  <si>
    <t>GHz</t>
  </si>
  <si>
    <r>
      <t>M</t>
    </r>
    <r>
      <rPr>
        <sz val="10"/>
        <color indexed="8"/>
        <rFont val="Symbol"/>
        <family val="1"/>
      </rPr>
      <t>W</t>
    </r>
  </si>
  <si>
    <t>kV</t>
  </si>
  <si>
    <t>kHz</t>
  </si>
  <si>
    <t>kW</t>
  </si>
  <si>
    <t>deg</t>
  </si>
  <si>
    <t>INJECTOR CAVITY</t>
  </si>
  <si>
    <t>CDR Table 4.6.1</t>
  </si>
  <si>
    <t>Accelerating voltage</t>
  </si>
  <si>
    <t>Cells per cavity</t>
  </si>
  <si>
    <t>R/Q</t>
  </si>
  <si>
    <t>Cell-to-cell coupling</t>
  </si>
  <si>
    <t>Accelerating gradient, Eacc</t>
  </si>
  <si>
    <t>Epeak/Eacc</t>
  </si>
  <si>
    <t>Hpeak/Eacc</t>
  </si>
  <si>
    <t>Beam pipe diamater, small</t>
  </si>
  <si>
    <t>Beam pipe diameter, large</t>
  </si>
  <si>
    <t>Inner iris diameter</t>
  </si>
  <si>
    <t>Cavity length, active</t>
  </si>
  <si>
    <t>Cavity length, flange to flange</t>
  </si>
  <si>
    <t>Resonant frequency, pi-mode</t>
  </si>
  <si>
    <t>MV</t>
  </si>
  <si>
    <t>MV/m</t>
  </si>
  <si>
    <t>Oe/(MV/m)</t>
  </si>
  <si>
    <t>CDR Table 4.6.2</t>
  </si>
  <si>
    <t>Central frequency</t>
  </si>
  <si>
    <t>Bandwidth</t>
  </si>
  <si>
    <t>RF power to matched load, max</t>
  </si>
  <si>
    <t>Number of ceramic windows</t>
  </si>
  <si>
    <t>Coaxial line impedance, cold</t>
  </si>
  <si>
    <t>Coaxial line impedance, warm</t>
  </si>
  <si>
    <t>Coaxial line outer diamater</t>
  </si>
  <si>
    <t>Antenna stroke</t>
  </si>
  <si>
    <t>+/-10</t>
  </si>
  <si>
    <t>INJECTOR INPUT POWER COUPLER</t>
  </si>
  <si>
    <t>CDR Table 4.6.3</t>
  </si>
  <si>
    <t>Number of RF channels</t>
  </si>
  <si>
    <t>RF power per cavity</t>
  </si>
  <si>
    <t>Klystron output power, max useful</t>
  </si>
  <si>
    <t>INJECTOR CRYOMODULE RF AND POWER SOURCE</t>
  </si>
  <si>
    <t>Klystron gain, nominal operating</t>
  </si>
  <si>
    <t>Klystron beam high voltage</t>
  </si>
  <si>
    <t>Klystron current, typical</t>
  </si>
  <si>
    <t>Klystron output power, CW max</t>
  </si>
  <si>
    <t>Klystron output power, saturated (pulsed)</t>
  </si>
  <si>
    <t>Klystron efficiency, saturated power</t>
  </si>
  <si>
    <t>Klystron efficiency, max useful power</t>
  </si>
  <si>
    <t>Min value for an incremental gain of 0.5 dB/dB</t>
  </si>
  <si>
    <t>Tube bandwidth at -1 dB</t>
  </si>
  <si>
    <t>Tube bandwidth at -3 dB</t>
  </si>
  <si>
    <t>Minvalue</t>
  </si>
  <si>
    <t>Min value</t>
  </si>
  <si>
    <t>dB</t>
  </si>
  <si>
    <t>+/-2</t>
  </si>
  <si>
    <t>+/-3</t>
  </si>
  <si>
    <t>A</t>
  </si>
  <si>
    <t>Cavity field amplitude stability, RMS</t>
  </si>
  <si>
    <t>Cavity field phase stability, RMS</t>
  </si>
  <si>
    <t>CDR Table 5.3.1</t>
  </si>
  <si>
    <t>MAIN LINAC CAVITY</t>
  </si>
  <si>
    <t>Accelerating mode</t>
  </si>
  <si>
    <t>Fundamental frequency</t>
  </si>
  <si>
    <t>Gradient</t>
  </si>
  <si>
    <t>Quality factor, min, Q</t>
  </si>
  <si>
    <t>Quality factor, external nominal, Qext</t>
  </si>
  <si>
    <t>Quality factor, intrinsic</t>
  </si>
  <si>
    <t>Quality factor, loaded</t>
  </si>
  <si>
    <t>Cavity half bandwidth, at QL=6e7</t>
  </si>
  <si>
    <t>Temperature</t>
  </si>
  <si>
    <t>Number of cells per cavity</t>
  </si>
  <si>
    <t>Iris diameter</t>
  </si>
  <si>
    <t>Beam tube diameter</t>
  </si>
  <si>
    <t>Geometry factor</t>
  </si>
  <si>
    <t>Geometry factor, fundamental mode</t>
  </si>
  <si>
    <t>R/Q, fundamental mode</t>
  </si>
  <si>
    <t>Epeak/Eacc, fundamental mode</t>
  </si>
  <si>
    <t>Hpeak/Eacc, fundamental mode</t>
  </si>
  <si>
    <t>Delta_f/Delta_L</t>
  </si>
  <si>
    <t>Lorentz-force detuning constant</t>
  </si>
  <si>
    <t>Cavity loss factor, total longitudinal</t>
  </si>
  <si>
    <t>Cavity loss factor, long. non-fundamental</t>
  </si>
  <si>
    <t>Cavity loss factor, transverse</t>
  </si>
  <si>
    <t>Standing wave</t>
  </si>
  <si>
    <t>Accelerating structure</t>
  </si>
  <si>
    <r>
      <t xml:space="preserve">TM010 </t>
    </r>
    <r>
      <rPr>
        <sz val="10"/>
        <color indexed="8"/>
        <rFont val="Symbol"/>
        <family val="1"/>
      </rPr>
      <t>p</t>
    </r>
  </si>
  <si>
    <t>Hz</t>
  </si>
  <si>
    <t>K</t>
  </si>
  <si>
    <r>
      <t>Hz/</t>
    </r>
    <r>
      <rPr>
        <sz val="10"/>
        <color indexed="8"/>
        <rFont val="Symbol"/>
        <family val="1"/>
      </rPr>
      <t>m</t>
    </r>
    <r>
      <rPr>
        <sz val="10"/>
        <color indexed="8"/>
        <rFont val="Times New Roman"/>
        <family val="1"/>
      </rPr>
      <t>m</t>
    </r>
  </si>
  <si>
    <t>Hz/(MeV/m)2</t>
  </si>
  <si>
    <t>V/pC</t>
  </si>
  <si>
    <t>(V/pC)/m</t>
  </si>
  <si>
    <r>
      <rPr>
        <sz val="10"/>
        <color indexed="8"/>
        <rFont val="Symbol"/>
        <family val="1"/>
      </rPr>
      <t>s</t>
    </r>
    <r>
      <rPr>
        <sz val="10"/>
        <color indexed="8"/>
        <rFont val="Times New Roman"/>
        <family val="1"/>
      </rPr>
      <t xml:space="preserve"> = 0.6 mm</t>
    </r>
  </si>
  <si>
    <t>MAIN LINAC INPUT POWER COUPLER</t>
  </si>
  <si>
    <t>CDR Table 5.3.2</t>
  </si>
  <si>
    <t>Power, maximum CW</t>
  </si>
  <si>
    <t>Quality factor, external min</t>
  </si>
  <si>
    <t>Quality factor, external max</t>
  </si>
  <si>
    <t>Quality factor, external fixed</t>
  </si>
  <si>
    <t>INJECTOR PARAMETERS</t>
  </si>
  <si>
    <t>CDR Table 10.5.1</t>
  </si>
  <si>
    <t>Bunch charge, min</t>
  </si>
  <si>
    <t>Bunch charge, max</t>
  </si>
  <si>
    <t>Emittance, RMS normalized, H and V</t>
  </si>
  <si>
    <t>Energy spread, max at 6 MeV</t>
  </si>
  <si>
    <t>Bunch length, RMS max</t>
  </si>
  <si>
    <t>COMPONENT COUNTS</t>
  </si>
  <si>
    <t>High level parameters (Oversight Board)</t>
  </si>
  <si>
    <t>DC Electron Source (C. Gulliford)</t>
  </si>
  <si>
    <t>Injector &amp; Main Linac (F. Furuta)</t>
  </si>
  <si>
    <t>Controls (J. Dobbins)</t>
  </si>
  <si>
    <t>Instrumentation (J. Dobbins)</t>
  </si>
  <si>
    <t>Vacuum System &amp; Beam Stop (Yulin Li)</t>
  </si>
  <si>
    <t>System Integration (R. Gallagher)</t>
  </si>
  <si>
    <t>Commissioning (A. Bartnik)</t>
  </si>
  <si>
    <t>Safety (D. Widger)</t>
  </si>
  <si>
    <t>Arc technology</t>
  </si>
  <si>
    <t>QUADRUPOLE CORRECTORS</t>
  </si>
  <si>
    <t>NOTES</t>
  </si>
  <si>
    <t>Status is Test, Draft, Active or Obsolete</t>
  </si>
  <si>
    <t>cbeta_4pass_20160517</t>
  </si>
  <si>
    <t>Lattice file name</t>
  </si>
  <si>
    <t>Component</t>
  </si>
  <si>
    <t>Coolant temperature [K]</t>
  </si>
  <si>
    <t>INJECTION CRYOMODULE</t>
  </si>
  <si>
    <t>CDR Table 6.1.1</t>
  </si>
  <si>
    <t>Heat load, static, no RF, no beam</t>
  </si>
  <si>
    <t>Heat load with 6 MeV, 1 mA beam</t>
  </si>
  <si>
    <t>Heat load with 6 MeV, 40 mA beam</t>
  </si>
  <si>
    <t>MAIN LINAC CRYOMODULE</t>
  </si>
  <si>
    <t>Heat load with 42 MeV, 1 mA beam</t>
  </si>
  <si>
    <t>Heat load with 42 MeV, 40 mA beam</t>
  </si>
  <si>
    <t>Heat leak, max</t>
  </si>
  <si>
    <t>Static heat load</t>
  </si>
  <si>
    <t>Dynamic heat load</t>
  </si>
  <si>
    <t>Power supplies (J. Barley)</t>
  </si>
  <si>
    <t>Magnet family name</t>
  </si>
  <si>
    <t>Operating</t>
  </si>
  <si>
    <t>Max possible current</t>
  </si>
  <si>
    <t>Voltage at</t>
  </si>
  <si>
    <t>Status</t>
  </si>
  <si>
    <t>count</t>
  </si>
  <si>
    <t>voltage</t>
  </si>
  <si>
    <t>current</t>
  </si>
  <si>
    <t>power</t>
  </si>
  <si>
    <t>(with future expansion</t>
  </si>
  <si>
    <t>max current</t>
  </si>
  <si>
    <t>[V]</t>
  </si>
  <si>
    <t>[A]</t>
  </si>
  <si>
    <t>[W]</t>
  </si>
  <si>
    <t>&amp; other modes) [A]</t>
  </si>
  <si>
    <t>[ppm]</t>
  </si>
  <si>
    <t>FFAG skew dipole corrector: Field is H.</t>
  </si>
  <si>
    <t>FFAG Normal quadrupole corrector</t>
  </si>
  <si>
    <t xml:space="preserve">I need to make sure that the proposed 12W /2A will work for all conditions. </t>
  </si>
  <si>
    <t xml:space="preserve">I need to know how much overhead there is in these numbers. </t>
  </si>
  <si>
    <t>Cryogenic thermal loads (F. Furuta)</t>
  </si>
  <si>
    <t>nTorr</t>
  </si>
  <si>
    <t>(H2, CO, H20) = (50, 30, 20)%</t>
  </si>
  <si>
    <t>(H2, CO, H20) = (78, 12, 10)%</t>
  </si>
  <si>
    <t>Cold section pressure</t>
  </si>
  <si>
    <t>(H2, CO, H20) = (100, 0, 0)%</t>
  </si>
  <si>
    <t>Max</t>
  </si>
  <si>
    <t>Stability</t>
  </si>
  <si>
    <t>PS</t>
  </si>
  <si>
    <t xml:space="preserve">Draft requirements document: Burke et al, Aug 2016 </t>
  </si>
  <si>
    <t>TBD</t>
  </si>
  <si>
    <t>Dipole count, type1</t>
  </si>
  <si>
    <t>Dipole count, type2</t>
  </si>
  <si>
    <t>Septum, type 1</t>
  </si>
  <si>
    <t>Septum, type 2</t>
  </si>
  <si>
    <t>Septum, type 3</t>
  </si>
  <si>
    <t>SYSTEM REQUIREMENTS</t>
  </si>
  <si>
    <t>WATER COOLING CIRCUIT</t>
  </si>
  <si>
    <t>Draft requirements document</t>
  </si>
  <si>
    <t>Pressure differential</t>
  </si>
  <si>
    <t>Max static pressure</t>
  </si>
  <si>
    <t>psi</t>
  </si>
  <si>
    <t>Bore diameter</t>
  </si>
  <si>
    <t>Steel length</t>
  </si>
  <si>
    <t>Field gradient</t>
  </si>
  <si>
    <t>Total current (NI)</t>
  </si>
  <si>
    <t>Turns per coil N</t>
  </si>
  <si>
    <t>Conductor straight length</t>
  </si>
  <si>
    <t>Conductor length per turn</t>
  </si>
  <si>
    <t>Coil resistance</t>
  </si>
  <si>
    <t>Current</t>
  </si>
  <si>
    <t>Voltage drop for four coils</t>
  </si>
  <si>
    <t>Power per coil</t>
  </si>
  <si>
    <t>Coil temperature rise</t>
  </si>
  <si>
    <t>Conductor hole diameter</t>
  </si>
  <si>
    <t>cm</t>
  </si>
  <si>
    <t>G/cm</t>
  </si>
  <si>
    <t>Amp-turns</t>
  </si>
  <si>
    <t>Ohm</t>
  </si>
  <si>
    <t>V</t>
  </si>
  <si>
    <t>Gal/min</t>
  </si>
  <si>
    <t>QUADRUPOLE TYPE 1 (40 mm)</t>
  </si>
  <si>
    <t>Gap</t>
  </si>
  <si>
    <t>Pole width</t>
  </si>
  <si>
    <t>Conductor cross-section</t>
  </si>
  <si>
    <t>Current density</t>
  </si>
  <si>
    <t>Water temperature rise</t>
  </si>
  <si>
    <t>cm x cm</t>
  </si>
  <si>
    <t>inch x inch</t>
  </si>
  <si>
    <t>inch</t>
  </si>
  <si>
    <t>Table 1.1 in two draft requirements document</t>
  </si>
  <si>
    <t>BPM location accuracy to low-energy beam</t>
  </si>
  <si>
    <t>Wake-field budget</t>
  </si>
  <si>
    <t>Temperature stability of vac components/surfaces</t>
  </si>
  <si>
    <t>deg C</t>
  </si>
  <si>
    <t>15-30</t>
  </si>
  <si>
    <t>Allowed systematic gradient deviation</t>
  </si>
  <si>
    <t>Power dissipation max</t>
  </si>
  <si>
    <t>Cooling</t>
  </si>
  <si>
    <t>Air</t>
  </si>
  <si>
    <t>No cells per girder</t>
  </si>
  <si>
    <t>Alignment tolerance (objects on girder)</t>
  </si>
  <si>
    <t>Test</t>
  </si>
  <si>
    <t>No. BPMs</t>
  </si>
  <si>
    <t>No. Vacuum pumps</t>
  </si>
  <si>
    <t>Length</t>
  </si>
  <si>
    <t>Material</t>
  </si>
  <si>
    <t>T</t>
  </si>
  <si>
    <t>Standalone magnet</t>
  </si>
  <si>
    <t>Gauss</t>
  </si>
  <si>
    <t>Accelerator Physics (C. Mayes)</t>
  </si>
  <si>
    <t>Splitter-Combiners (D. Burke)</t>
  </si>
  <si>
    <t>Quadrupole</t>
  </si>
  <si>
    <t>R</t>
  </si>
  <si>
    <t>Common, type 1</t>
  </si>
  <si>
    <t>Common, type 2</t>
  </si>
  <si>
    <t>ratio</t>
  </si>
  <si>
    <t>A/T</t>
  </si>
  <si>
    <t>Relative field integral deviation</t>
  </si>
  <si>
    <t>tbd</t>
  </si>
  <si>
    <t>°C</t>
  </si>
  <si>
    <t>L0E room temperature</t>
  </si>
  <si>
    <t xml:space="preserve">L0E room temperature stability </t>
  </si>
  <si>
    <t>°C/hr</t>
  </si>
  <si>
    <t>BEAM PIPE</t>
  </si>
  <si>
    <t>Latest change 11/1/2016</t>
  </si>
  <si>
    <t>42 x 30</t>
  </si>
  <si>
    <t>Beam pipe wall thickness</t>
  </si>
  <si>
    <t>Size tolerance</t>
  </si>
  <si>
    <t>Transverse internal surface finish (Ra)</t>
  </si>
  <si>
    <r>
      <rPr>
        <sz val="10"/>
        <color indexed="12"/>
        <rFont val="Symbol"/>
        <family val="1"/>
      </rPr>
      <t>m</t>
    </r>
    <r>
      <rPr>
        <sz val="10"/>
        <color indexed="12"/>
        <rFont val="Times New Roman"/>
        <family val="1"/>
      </rPr>
      <t>m</t>
    </r>
  </si>
  <si>
    <t>&lt;1.6</t>
  </si>
  <si>
    <t>Beam path length adjustment range</t>
  </si>
  <si>
    <t>RF°</t>
  </si>
  <si>
    <t>+/-20 RF degrees total for path length adjustment (16° interior angle for 1st pass)</t>
  </si>
  <si>
    <t>Maximum surface temperature</t>
  </si>
  <si>
    <t>30°</t>
  </si>
  <si>
    <t>Temperature stability</t>
  </si>
  <si>
    <t>0.1°</t>
  </si>
  <si>
    <t>Material, 6063-T5</t>
  </si>
  <si>
    <t>as-is</t>
  </si>
  <si>
    <t>Material certifications and tensile test required for each lot</t>
  </si>
  <si>
    <t>Steel height and width</t>
  </si>
  <si>
    <t>Relative field deviation (i.e. field uniformity)</t>
  </si>
  <si>
    <t>Over entire width?</t>
  </si>
  <si>
    <t>Coil cross section</t>
  </si>
  <si>
    <t>"0.5 cm square with 0.25-cm diameter hole"</t>
  </si>
  <si>
    <t>Coil inner corner radius</t>
  </si>
  <si>
    <t>Water flow per coil for ∆p=45 psi</t>
  </si>
  <si>
    <t>Water ﬂow rate</t>
  </si>
  <si>
    <t xml:space="preserve"> ft/s</t>
  </si>
  <si>
    <t xml:space="preserve">Friction factor </t>
  </si>
  <si>
    <t>Clearance to beam pipe</t>
  </si>
  <si>
    <t>&gt; 0.8</t>
  </si>
  <si>
    <t>Review of Design or Documentation</t>
  </si>
  <si>
    <t>Review of the design documents</t>
  </si>
  <si>
    <t>Design report</t>
  </si>
  <si>
    <t>CAD layouts can verify volume conflicts</t>
  </si>
  <si>
    <t>I</t>
  </si>
  <si>
    <t>Inspection</t>
  </si>
  <si>
    <t>Inspection, demonstration (i.e. prototype testing)</t>
  </si>
  <si>
    <t>Test performance specification and/or test analysis report</t>
  </si>
  <si>
    <t>BPM location can be physically measured in the vacuum chambers</t>
  </si>
  <si>
    <t>Analysis</t>
  </si>
  <si>
    <t>Mathematical models, computer simulations, analysis by similarity</t>
  </si>
  <si>
    <t>Investigation report or a design report</t>
  </si>
  <si>
    <t>Thermal analysis can be analyzed with FEA to determine the appropriate cooling methods well before the system is operational</t>
  </si>
  <si>
    <t>Functional tests, performance tests, environmental tests. The tests may be done during design verification or on every produced unit.</t>
  </si>
  <si>
    <t>FFAG Recommended multipoles</t>
  </si>
  <si>
    <t>Normal component</t>
  </si>
  <si>
    <t>sextupole</t>
  </si>
  <si>
    <t>u@25mm</t>
  </si>
  <si>
    <t xml:space="preserve">Equivalent units at: </t>
  </si>
  <si>
    <t>u@10mm</t>
  </si>
  <si>
    <t>octupole</t>
  </si>
  <si>
    <t>decapole</t>
  </si>
  <si>
    <t>dodecapole</t>
  </si>
  <si>
    <t>14-pole</t>
  </si>
  <si>
    <t>16-pole</t>
  </si>
  <si>
    <t>18-pole</t>
  </si>
  <si>
    <t>20-pole</t>
  </si>
  <si>
    <t>Skew component</t>
  </si>
  <si>
    <t>These harmonic values are the positive &amp; negative limits of a random square distribution for a single multipole that causes some deterioration in a beam dynamics simulation.</t>
  </si>
  <si>
    <t xml:space="preserve">FFAG Normel Dipole corrector: Field is V </t>
  </si>
  <si>
    <t>3,5</t>
  </si>
  <si>
    <t>4,10</t>
  </si>
  <si>
    <t>12,50</t>
  </si>
  <si>
    <t>8,10</t>
  </si>
  <si>
    <t>24,50</t>
  </si>
  <si>
    <t xml:space="preserve">RFP min, Possible </t>
  </si>
  <si>
    <t>RFP min, Possible</t>
  </si>
  <si>
    <t>NOTES:</t>
  </si>
  <si>
    <r>
      <rPr>
        <u/>
        <sz val="10"/>
        <color indexed="8"/>
        <rFont val="Helvetica Neue"/>
      </rPr>
      <t>RFP min</t>
    </r>
    <r>
      <rPr>
        <sz val="10"/>
        <color indexed="8"/>
        <rFont val="Helvetica Neue"/>
      </rPr>
      <t xml:space="preserve"> = Minimun parameters requested in RFP</t>
    </r>
  </si>
  <si>
    <r>
      <rPr>
        <u/>
        <sz val="10"/>
        <color indexed="8"/>
        <rFont val="Helvetica Neue"/>
      </rPr>
      <t>Possible</t>
    </r>
    <r>
      <rPr>
        <sz val="10"/>
        <color indexed="8"/>
        <rFont val="Helvetica Neue"/>
      </rPr>
      <t xml:space="preserve"> = Reasonable estimate of what industry could provide in a multi-channel unit (8 ch or more) at our target price.</t>
    </r>
  </si>
  <si>
    <t xml:space="preserve">H-Dipole </t>
  </si>
  <si>
    <t xml:space="preserve"> 30 cm</t>
  </si>
  <si>
    <t>Common Magnet</t>
  </si>
  <si>
    <t>3 Beam Septum</t>
  </si>
  <si>
    <t>Septum</t>
  </si>
  <si>
    <t>Corr 1</t>
  </si>
  <si>
    <t>Corr 2</t>
  </si>
  <si>
    <t>Quantity</t>
  </si>
  <si>
    <t>Magnet R (Ω)</t>
  </si>
  <si>
    <t>PS Curr (A)</t>
  </si>
  <si>
    <t>27.1-86.0</t>
  </si>
  <si>
    <t>38.2-86.0</t>
  </si>
  <si>
    <t>5.0-140.7</t>
  </si>
  <si>
    <t>PS Volts (V)</t>
  </si>
  <si>
    <t>2.5-7.9</t>
  </si>
  <si>
    <t>4.6-10.3</t>
  </si>
  <si>
    <t>0.0-1.2</t>
  </si>
  <si>
    <t>PS Watts (W)</t>
  </si>
  <si>
    <t>67-676</t>
  </si>
  <si>
    <t>175-889</t>
  </si>
  <si>
    <t>0.2-173</t>
  </si>
  <si>
    <t>Resolution(bits)</t>
  </si>
  <si>
    <t>Operation</t>
  </si>
  <si>
    <t>unipolar</t>
  </si>
  <si>
    <t>bipolar</t>
  </si>
  <si>
    <t>Some of the Power supplies for these magnets inevitably overlap in their specifications. To reduce the number of unique power supplies, they have been categorized and listed in Table 3.4.2.</t>
  </si>
  <si>
    <t>Type</t>
  </si>
  <si>
    <t>Spare</t>
  </si>
  <si>
    <t>PS Power (W)</t>
  </si>
  <si>
    <t>QDC 1</t>
  </si>
  <si>
    <t>QDC 2</t>
  </si>
  <si>
    <t>QDC 3</t>
  </si>
  <si>
    <t>2 Beam Septum</t>
  </si>
  <si>
    <t>V Corrector</t>
  </si>
  <si>
    <t>(F) Quadrupole</t>
  </si>
  <si>
    <t>(D) Quadrupole</t>
  </si>
  <si>
    <t>(H) Corrector</t>
  </si>
  <si>
    <t>(V) Corrector</t>
  </si>
  <si>
    <t>Iron            Halbach</t>
  </si>
  <si>
    <t>Iron             Halbach</t>
  </si>
  <si>
    <t>Iron         Halbach</t>
  </si>
  <si>
    <t>106 106</t>
  </si>
  <si>
    <t>107                    107</t>
  </si>
  <si>
    <t>106               106</t>
  </si>
  <si>
    <t>2.49                     7.6</t>
  </si>
  <si>
    <t>2.49                  7.06</t>
  </si>
  <si>
    <t>.8                   3.8</t>
  </si>
  <si>
    <t>.84                 3.8</t>
  </si>
  <si>
    <t>2.08                   2.08</t>
  </si>
  <si>
    <t>2.08                 2.08</t>
  </si>
  <si>
    <t>2.08             2.08</t>
  </si>
  <si>
    <t>2.08               2.08</t>
  </si>
  <si>
    <t>5.18                   15.8</t>
  </si>
  <si>
    <t>5.18                  15.8</t>
  </si>
  <si>
    <t>1.67              7.9</t>
  </si>
  <si>
    <t>1.74               7.9</t>
  </si>
  <si>
    <t>10.8                   33</t>
  </si>
  <si>
    <t>3.5                 17</t>
  </si>
  <si>
    <t xml:space="preserve">3.6                 17                 </t>
  </si>
  <si>
    <r>
      <t>Table 3.4.4:</t>
    </r>
    <r>
      <rPr>
        <b/>
        <sz val="11"/>
        <color indexed="8"/>
        <rFont val="Calibri"/>
      </rPr>
      <t xml:space="preserve">  FFAG Corrector Magnet Power Supply Types:</t>
    </r>
  </si>
  <si>
    <t>Quantity (chan’s)</t>
  </si>
  <si>
    <t>Spare (chassis)</t>
  </si>
  <si>
    <t>Halbach</t>
  </si>
  <si>
    <t>FFAG section average pressure, initial</t>
  </si>
  <si>
    <t>&lt;10</t>
  </si>
  <si>
    <t>active</t>
  </si>
  <si>
    <t>FFAG section average pressure, long-term</t>
  </si>
  <si>
    <t>~1</t>
  </si>
  <si>
    <t>Splitter sections average pressure, initial</t>
  </si>
  <si>
    <t>&lt;50</t>
  </si>
  <si>
    <t>(H2, CO, H20) = (20, 30, 50)%</t>
  </si>
  <si>
    <t>Splitter sections average pressure, long-term</t>
  </si>
  <si>
    <t>Main beam Stop average pressure, static</t>
  </si>
  <si>
    <t>Splitter sections average pressure, with electron beam</t>
  </si>
  <si>
    <t>&lt;100</t>
  </si>
  <si>
    <t>(H2, CO, H20) = (60, 30, 10)%</t>
  </si>
  <si>
    <t>&lt;0.1</t>
  </si>
  <si>
    <t>avtive</t>
  </si>
  <si>
    <t>Beampipe aperture, FA, FB Sections</t>
  </si>
  <si>
    <t>84(H), 24(V)</t>
  </si>
  <si>
    <t>Beampipe aperture, TA, TB Sections</t>
  </si>
  <si>
    <t>Beampipe aperture, ZA, ZB Sections</t>
  </si>
  <si>
    <t>Beampipe aperture, SX, RX Sections</t>
  </si>
  <si>
    <t>36(H), 24(V)</t>
  </si>
  <si>
    <t>Beampipe aperture, beam stop  Section</t>
  </si>
  <si>
    <t>&gt;40</t>
  </si>
  <si>
    <t xml:space="preserve">BPM position stability, FFAG sections </t>
  </si>
  <si>
    <t>In 1.5 Hybrid ?</t>
  </si>
  <si>
    <t xml:space="preserve">BPM position stability, SX, RX sections </t>
  </si>
  <si>
    <t>In 1.6 Splitter ?</t>
  </si>
  <si>
    <t>Beam path adjustment range, SX/RX sections</t>
  </si>
  <si>
    <r>
      <rPr>
        <b/>
        <u/>
        <sz val="11"/>
        <color indexed="8"/>
        <rFont val="Calibri"/>
      </rPr>
      <t>Table 3.4.1:</t>
    </r>
    <r>
      <rPr>
        <b/>
        <sz val="11"/>
        <color indexed="8"/>
        <rFont val="Calibri"/>
      </rPr>
      <t xml:space="preserve"> Splitter– Combiner Magnet Power Supply Parameters</t>
    </r>
    <r>
      <rPr>
        <b/>
        <sz val="11"/>
        <color indexed="8"/>
        <rFont val="Calibri"/>
      </rPr>
      <t>:</t>
    </r>
  </si>
  <si>
    <r>
      <t>Table 3.4.2:</t>
    </r>
    <r>
      <rPr>
        <b/>
        <sz val="11"/>
        <color indexed="8"/>
        <rFont val="Calibri"/>
      </rPr>
      <t xml:space="preserve">   Splitter-Combiner magnet Power supply Types (QDC=Quad, Dipole or Common):</t>
    </r>
  </si>
  <si>
    <r>
      <t>Table 3.4.3:</t>
    </r>
    <r>
      <rPr>
        <b/>
        <sz val="11"/>
        <color indexed="8"/>
        <rFont val="Calibri"/>
      </rPr>
      <t xml:space="preserve"> FFAG Corrector Magnet Power Supply Parameters:</t>
    </r>
  </si>
  <si>
    <t>107               107</t>
  </si>
  <si>
    <t>cbeta_4pass_20161117</t>
  </si>
  <si>
    <t>Circumference time pass 1</t>
  </si>
  <si>
    <t>Circumference time pass 2</t>
  </si>
  <si>
    <t>Circumference time pass 3</t>
  </si>
  <si>
    <t>Circumference time pass 4</t>
  </si>
  <si>
    <t>Bunch duration</t>
  </si>
  <si>
    <t>From hard-edge model</t>
  </si>
  <si>
    <t>H displacement of 42 MeV beam</t>
  </si>
  <si>
    <t>H displacement of 78 MeV beam</t>
  </si>
  <si>
    <t>H displacement of 114 MeV beam</t>
  </si>
  <si>
    <t>H displacement of 150 MeV beam</t>
  </si>
  <si>
    <t>H tune per cell for 42 MeV beam</t>
  </si>
  <si>
    <t>V tune per cell for 42 MeV beam</t>
  </si>
  <si>
    <t>H tune per cell for 78 MeV beam</t>
  </si>
  <si>
    <t>V tune per cell for 78 MeV beam</t>
  </si>
  <si>
    <t>H tune per cell for 114 MeV beam</t>
  </si>
  <si>
    <t>V tune per cell for 114 MeV beam</t>
  </si>
  <si>
    <t>H tune per cell for 150 MeV beam</t>
  </si>
  <si>
    <t>V tune per cell for 150 MeV beam</t>
  </si>
  <si>
    <t>#</t>
  </si>
  <si>
    <t xml:space="preserve">Instrumented BPMs Spreaders </t>
  </si>
  <si>
    <t>Instrumented BPMs other</t>
  </si>
  <si>
    <t>BPM abosulte Accuracy</t>
  </si>
  <si>
    <t>BPM resolution</t>
  </si>
  <si>
    <t>BPM update rate</t>
  </si>
  <si>
    <t>Hz.</t>
  </si>
  <si>
    <t>BLMs FFAG arc</t>
  </si>
  <si>
    <t>BLMs Spreaders</t>
  </si>
  <si>
    <t>BLMs other</t>
  </si>
  <si>
    <t>Viewscreens FFAG Arc</t>
  </si>
  <si>
    <t>Viewscreens Spreaders</t>
  </si>
  <si>
    <t>Viewscreens Other</t>
  </si>
  <si>
    <t>Instrumented  BPMs FFAG arc</t>
  </si>
  <si>
    <t>Test performance specification, test analysis report or supplier inspection report</t>
  </si>
  <si>
    <t>Vacuum level can be analyzed but also can be tested on a bench top or lab area prior to being installed</t>
  </si>
  <si>
    <t>Total of all "common" magnets. S1.BEN01, S1.BEN08, R1.BEN01, R1.BEN08</t>
  </si>
  <si>
    <t>Total of all septa magnets. S2.BEN01, S4.BEN01, S4.BEN04, S2.BEN08 plus R side</t>
  </si>
  <si>
    <t>V/pC*m</t>
  </si>
  <si>
    <t>Water flow</t>
  </si>
  <si>
    <t>A/R</t>
  </si>
  <si>
    <t>Field (G)/Gradient</t>
  </si>
  <si>
    <t>NI</t>
  </si>
  <si>
    <t>4 x 3</t>
  </si>
  <si>
    <t>0.55 x 2.20</t>
  </si>
  <si>
    <t>0.55 x 1.65</t>
  </si>
  <si>
    <t>Inductance</t>
  </si>
  <si>
    <t>mH</t>
  </si>
  <si>
    <t>5 - 140.7</t>
  </si>
  <si>
    <t>A/mm^2</t>
  </si>
  <si>
    <t>0.3-7.0</t>
  </si>
  <si>
    <t>Power</t>
  </si>
  <si>
    <t xml:space="preserve">SEPTUM, TYPE 1 </t>
  </si>
  <si>
    <t>Latest change 11/3/2016</t>
  </si>
  <si>
    <t>Bore gap</t>
  </si>
  <si>
    <t>minimum height needs to be &gt;30mm</t>
  </si>
  <si>
    <t>8,20</t>
  </si>
  <si>
    <t>OVER ENTIRE WIDTH</t>
  </si>
  <si>
    <t>2 or 4</t>
  </si>
  <si>
    <t>~9.5</t>
  </si>
  <si>
    <t>"0.5 cm square with 0.25-cm diameter hole" 2 or 4 conductors to be determined</t>
  </si>
  <si>
    <t>John Browdowski has accurate numbers</t>
  </si>
  <si>
    <t>Too tight? John Browdowski has accurate numbers</t>
  </si>
  <si>
    <t>H-Dipole 21x27x20</t>
  </si>
  <si>
    <t>27x21</t>
  </si>
  <si>
    <t>Width including coils</t>
  </si>
  <si>
    <t>Length including coils</t>
  </si>
  <si>
    <t>1700-5400</t>
  </si>
  <si>
    <t>2437-7743</t>
  </si>
  <si>
    <t>6x15</t>
  </si>
  <si>
    <t>3.3x8.3</t>
  </si>
  <si>
    <t>1.35-4.28</t>
  </si>
  <si>
    <t>H-Dipole 21x27x30</t>
  </si>
  <si>
    <t>2400-7743</t>
  </si>
  <si>
    <t>3442-7743</t>
  </si>
  <si>
    <t>1.90-4.28</t>
  </si>
  <si>
    <t>Vertical Corrector #1</t>
  </si>
  <si>
    <t>7.5x12</t>
  </si>
  <si>
    <t>0-160</t>
  </si>
  <si>
    <t>0-625</t>
  </si>
  <si>
    <t>1.2x5.1</t>
  </si>
  <si>
    <t>0-2.98</t>
  </si>
  <si>
    <t>0.1.0</t>
  </si>
  <si>
    <t>0-1.3</t>
  </si>
  <si>
    <t>0-3.9</t>
  </si>
  <si>
    <t>Verification Method</t>
  </si>
  <si>
    <t>Longitudinal shape</t>
  </si>
  <si>
    <t>Flat</t>
  </si>
  <si>
    <t>Spot size on cathode, RMS min</t>
  </si>
  <si>
    <t>Truncated Gaussian</t>
  </si>
  <si>
    <t>DC GUN</t>
  </si>
  <si>
    <t>Voltage, min</t>
  </si>
  <si>
    <t>Voltage, max</t>
  </si>
  <si>
    <t>Voltage ripple RMS, max</t>
  </si>
  <si>
    <t>CATHODE</t>
  </si>
  <si>
    <t>Chemical Composition</t>
  </si>
  <si>
    <t>NaKSb</t>
  </si>
  <si>
    <t>Active area width</t>
  </si>
  <si>
    <t>Active area offset distance</t>
  </si>
  <si>
    <t>Quantum efficiency, min</t>
  </si>
  <si>
    <t>Quantum efficiency, typical</t>
  </si>
  <si>
    <t>Lifetime at 40 mA beam current, 1/e, min</t>
  </si>
  <si>
    <t>days</t>
  </si>
  <si>
    <t>Lifetime at 40 mA beam current, 1/e, typical</t>
  </si>
  <si>
    <t>(H2, CO, H20) = (50, 30, 20)%; 2-days after a venting</t>
  </si>
  <si>
    <t>(H2, CO, H20) = (20, 30, 50)%; 2-days after a venting</t>
  </si>
  <si>
    <t>No. of BPMs, FA/FB/TA/TB sections</t>
  </si>
  <si>
    <t>Set</t>
  </si>
  <si>
    <t>One BPM per cell, 6-button style</t>
  </si>
  <si>
    <t>No. of BPMs, ZA/ZB sections</t>
  </si>
  <si>
    <t>One BPM per 2 cells, 4-button style</t>
  </si>
  <si>
    <t>No. of BPMs, SX/RX sections</t>
  </si>
  <si>
    <t>One BPM per quad, 4-button style</t>
  </si>
  <si>
    <t>No. of BPMs, main beam stop line</t>
  </si>
  <si>
    <t xml:space="preserve">Re-use 3 existing stripline BPM, plus 2 4-button style </t>
  </si>
  <si>
    <t>No. of Instrument ports, FA/FB/TA/TB sections</t>
  </si>
  <si>
    <t>each</t>
  </si>
  <si>
    <t>Two ports 4-cell chamber</t>
  </si>
  <si>
    <t>No. of Instrument ports, ZA/ZB sections</t>
  </si>
  <si>
    <t>draft</t>
  </si>
  <si>
    <t>One port per 6-cell chamber</t>
  </si>
  <si>
    <t>No. of Instrument ports, SX/RX sections</t>
  </si>
  <si>
    <t>Two port per beam path</t>
  </si>
  <si>
    <t>No. of RF-shielded gate valves</t>
  </si>
  <si>
    <t>2 existing from MLC, 1 exising from main beam stop line</t>
  </si>
  <si>
    <t>No. of RF-shielded sliding joints, FA/FB/TA/TB sections</t>
  </si>
  <si>
    <t>One sliding joint per two girders</t>
  </si>
  <si>
    <t>No. of RF-shielded sliding joints, SX/RX sections</t>
  </si>
  <si>
    <t>Three sliding joint per beam path</t>
  </si>
  <si>
    <t>No. of RF-shielded sliding joints, beam stop line</t>
  </si>
  <si>
    <t>Existing</t>
  </si>
  <si>
    <t>Beam stop power, max. (tune-up stop)</t>
  </si>
  <si>
    <t>&lt;1</t>
  </si>
  <si>
    <t>For 1st and 2nd go/no_go tests, and for diagnostic line</t>
  </si>
  <si>
    <t>Main beam stop power, max.</t>
  </si>
  <si>
    <t>Assume proper beam stop line optics setup</t>
  </si>
  <si>
    <t>Main beam stop electron energy, max.</t>
  </si>
  <si>
    <t>Limited by thermoneutron threshold of aluminum</t>
  </si>
  <si>
    <t>Halbach Magnets &amp; Girders (J. Tuozzolo, S. Brooks)</t>
  </si>
  <si>
    <t>Permanent magnet set varieties</t>
  </si>
  <si>
    <t>Permanent magnet blocks per magnet</t>
  </si>
  <si>
    <t>HALBACH MAGNETS</t>
  </si>
  <si>
    <t>Length of permanent magnet pieces (and aluminium holder)</t>
  </si>
  <si>
    <t>Aperture radius of QF, BD, QD</t>
  </si>
  <si>
    <t>Circular aperture, including 3.1mm shim holder</t>
  </si>
  <si>
    <t>Unshimmed aperture radius of QF, BD, QD</t>
  </si>
  <si>
    <t>Centre to midpoint of inner PM block surface, without shim holder</t>
  </si>
  <si>
    <t>Aperture radius of BDT1</t>
  </si>
  <si>
    <t>Larger radii accommodate side-to-side movement in transition section</t>
  </si>
  <si>
    <t>Aperture radius of BDT2</t>
  </si>
  <si>
    <t>Required window-frame aperture radus</t>
  </si>
  <si>
    <t>Centre to midpoint of side of square window-frame aperture, for all magnet types</t>
  </si>
  <si>
    <t>Quadrupole component of QF</t>
  </si>
  <si>
    <t>T/m</t>
  </si>
  <si>
    <t>"Average field" = Integrated field divided by nominal length above</t>
  </si>
  <si>
    <t>Integrated quadrupole of QF</t>
  </si>
  <si>
    <t>Quadrupole component of BD, BDTn, QD</t>
  </si>
  <si>
    <t>Average field</t>
  </si>
  <si>
    <t>Integrated quadrupole of BD, BDTn, QD</t>
  </si>
  <si>
    <t>Dipole component of arc BD</t>
  </si>
  <si>
    <t>Average field, measured through magnet axis</t>
  </si>
  <si>
    <t>Integrated dipole of arc BD</t>
  </si>
  <si>
    <t>T.m</t>
  </si>
  <si>
    <t>Dipole component of transition BDT1</t>
  </si>
  <si>
    <t>35% of BD central dipole, covers 0-70% range with sideways motion</t>
  </si>
  <si>
    <t>Integrated dipole of transition BDT1</t>
  </si>
  <si>
    <t>Dipole component of transition BDT2</t>
  </si>
  <si>
    <t>85% of BD central dipole, covers 70-100% range with sideways motion</t>
  </si>
  <si>
    <t>Integrated dipole of transition BDT2</t>
  </si>
  <si>
    <t>PERMANENT MAGNET MATERIAL</t>
  </si>
  <si>
    <t>NdFeB</t>
  </si>
  <si>
    <t>Grade</t>
  </si>
  <si>
    <t>N35EH</t>
  </si>
  <si>
    <t>AllStar Magnetics naming scheme</t>
  </si>
  <si>
    <t>Coating/finish</t>
  </si>
  <si>
    <t>Epoxy</t>
  </si>
  <si>
    <t>Residual field B_r min</t>
  </si>
  <si>
    <t>Minimum of bin range is used as design assumption</t>
  </si>
  <si>
    <t>Residual field B_r max</t>
  </si>
  <si>
    <t>Measured at 20C</t>
  </si>
  <si>
    <t>Coercivity H_cj min</t>
  </si>
  <si>
    <t>kOe</t>
  </si>
  <si>
    <t>Field temperature coefficient</t>
  </si>
  <si>
    <t>1/K</t>
  </si>
  <si>
    <t>NdFeB material property</t>
  </si>
  <si>
    <t>HALBACH MAGNETS TOLERANCES</t>
  </si>
  <si>
    <t>Room temperature range</t>
  </si>
  <si>
    <t>Water circuit temperature range</t>
  </si>
  <si>
    <t>Allowed random gradient variation</t>
  </si>
  <si>
    <t>Recommended sextupole limit</t>
  </si>
  <si>
    <t>units</t>
  </si>
  <si>
    <t>From CDR tables 2.14.1, 2.14.2</t>
  </si>
  <si>
    <t>Recommended skew sextupole limit</t>
  </si>
  <si>
    <t>Recommended octupole limit</t>
  </si>
  <si>
    <t>Recommended skew octupole limit</t>
  </si>
  <si>
    <t>Recommended decapole limit</t>
  </si>
  <si>
    <t>Recommended skew decapole limit</t>
  </si>
  <si>
    <t>Recommended dodecapole limit</t>
  </si>
  <si>
    <t>Recommended skew dodecapole limit</t>
  </si>
  <si>
    <t>Recommended 14-pole limit</t>
  </si>
  <si>
    <t>Recommended skew 14-pole limit</t>
  </si>
  <si>
    <t>Recommended 16-pole limit</t>
  </si>
  <si>
    <t>Recommended skew 16-pole limit</t>
  </si>
  <si>
    <t>Recommended 18-pole limit</t>
  </si>
  <si>
    <t>Recommended skew 18-pole limit</t>
  </si>
  <si>
    <t>Recommended 20-pole limit</t>
  </si>
  <si>
    <t>Recommended skew 20-pole limit</t>
  </si>
  <si>
    <t>WINDOW-FRAME CORRECTOR COMMON PARAMETERS</t>
  </si>
  <si>
    <t>Iron frame length</t>
  </si>
  <si>
    <t>Iron frame inner radius</t>
  </si>
  <si>
    <t>Centre to midpoint of inside of iron frame</t>
  </si>
  <si>
    <t>Iron frame thickness</t>
  </si>
  <si>
    <t>Iron frame outer radius</t>
  </si>
  <si>
    <t>Centre to midpoint of outside of iron frame</t>
  </si>
  <si>
    <t>Total winding thickness</t>
  </si>
  <si>
    <t>Total outside diameter</t>
  </si>
  <si>
    <t>Total length including windings</t>
  </si>
  <si>
    <t>DIPOLE CORRECTORS (H and V)</t>
  </si>
  <si>
    <t>Dipole corrector integrated strength</t>
  </si>
  <si>
    <t>Gauss.cm</t>
  </si>
  <si>
    <t>±757</t>
  </si>
  <si>
    <t>Integrated between midpoints of adjacent drifts</t>
  </si>
  <si>
    <t>mm^2</t>
  </si>
  <si>
    <t>Total current through winding</t>
  </si>
  <si>
    <t>A.turns</t>
  </si>
  <si>
    <t>Packing factor</t>
  </si>
  <si>
    <t>Current density in conductor</t>
  </si>
  <si>
    <t>Wire gauge</t>
  </si>
  <si>
    <t>AWG</t>
  </si>
  <si>
    <t>Wire conductor cross-section</t>
  </si>
  <si>
    <t>turns</t>
  </si>
  <si>
    <t>Dipole coil resistance</t>
  </si>
  <si>
    <t>Dipole corrector resistance</t>
  </si>
  <si>
    <t>Bob Lambiase preference for 1-2 Ohm power supply</t>
  </si>
  <si>
    <t>Maximum current (per wire)</t>
  </si>
  <si>
    <t>Maximum voltage (whole corrector)</t>
  </si>
  <si>
    <t>Relative gradient variation (+/-)</t>
  </si>
  <si>
    <t>Exist as coils but not powered in baseline, only buy power supplies if needed</t>
  </si>
  <si>
    <t>Quadrupole corrector integrated strength</t>
  </si>
  <si>
    <t>GIRDER</t>
  </si>
  <si>
    <t>microns</t>
  </si>
  <si>
    <t>Alignment tolerance (girder to global)</t>
  </si>
  <si>
    <t>One per cell</t>
  </si>
  <si>
    <t>One per girder</t>
  </si>
  <si>
    <t>How do you measure "length" exactly?</t>
  </si>
  <si>
    <t>Aluminium</t>
  </si>
  <si>
    <t>Count</t>
  </si>
  <si>
    <t>WBS 1.2 Accelerator Physics</t>
  </si>
  <si>
    <t>WBS 1.3 DC gun/injector</t>
  </si>
  <si>
    <t>WBS 1.4 RF systems</t>
  </si>
  <si>
    <t>WBS 1.5 FFAG magnets &amp; girders</t>
  </si>
  <si>
    <t>WBS 1.7 Power supplies</t>
  </si>
  <si>
    <t>WBS 1.8 Controls</t>
  </si>
  <si>
    <t>WBS 1.9 Instrumentation</t>
  </si>
  <si>
    <t>WBS 1.10 Vaccum system &amp; beam stop</t>
  </si>
  <si>
    <t>WBS 1.13 Safety</t>
  </si>
  <si>
    <t>WBS 1.11 System integration</t>
  </si>
  <si>
    <t>WBS 1.12 Beam commissioning</t>
  </si>
  <si>
    <t>SF6 tank</t>
  </si>
  <si>
    <t>New laser oscillator</t>
  </si>
  <si>
    <t>Vacuum pump</t>
  </si>
  <si>
    <t>NT200</t>
  </si>
  <si>
    <t>CT 200</t>
  </si>
  <si>
    <t>Vacuum - ion gauge</t>
  </si>
  <si>
    <t>Vacuum - gate valve</t>
  </si>
  <si>
    <t>DM40</t>
  </si>
  <si>
    <t>VAT</t>
  </si>
  <si>
    <t>Stands (mirror merger installation)</t>
  </si>
  <si>
    <t>Magnets (mirror merger)</t>
  </si>
  <si>
    <t>80/20</t>
  </si>
  <si>
    <t>Girder</t>
  </si>
  <si>
    <t>Sensors for MLC,ICM</t>
  </si>
  <si>
    <t>LLRF: (Cables, Directional Couplers, Attenuators)</t>
  </si>
  <si>
    <t>LLRF: Tuner Drive System</t>
  </si>
  <si>
    <t>LLRF: Piezo Drive System</t>
  </si>
  <si>
    <t>LLRF -Cables and connectors</t>
  </si>
  <si>
    <t>LLRF -Network Analyzer</t>
  </si>
  <si>
    <t>Waveguide mounted Directional Couplers</t>
  </si>
  <si>
    <t>LLRF - Fast ADC Boards</t>
  </si>
  <si>
    <t>LLRF -Fast DAC Boards</t>
  </si>
  <si>
    <t>LLRF -Vector Modulator</t>
  </si>
  <si>
    <t>LLRF - Mixer channels</t>
  </si>
  <si>
    <t>200 W</t>
  </si>
  <si>
    <t>For deflector cavity</t>
  </si>
  <si>
    <t>SS Amplifiers</t>
  </si>
  <si>
    <t>5 kW</t>
  </si>
  <si>
    <t>10 kW</t>
  </si>
  <si>
    <t>For MLC rigid cavities</t>
  </si>
  <si>
    <t>For MLC less-rigid cavities</t>
  </si>
  <si>
    <t>Deflector RF Cavity</t>
  </si>
  <si>
    <t>Cryogenic MLC Transferline</t>
  </si>
  <si>
    <t>Cryogenic MLC Elbow Transferline</t>
  </si>
  <si>
    <t xml:space="preserve">MLC Pump Skid - Pumping Line </t>
  </si>
  <si>
    <t>Cryogenics Support - Backing Pumps</t>
  </si>
  <si>
    <t>Cryogenics Support - Turbos Pumps</t>
  </si>
  <si>
    <t xml:space="preserve">Cryogenics Support - Repair / Maint. Parts </t>
  </si>
  <si>
    <t>All skids</t>
  </si>
  <si>
    <t>MLC Pump Skid AC Wiring &amp; Utility Power Parts</t>
  </si>
  <si>
    <t>MLC Pump Skid - Water System Parts</t>
  </si>
  <si>
    <t>MLC Pump Skid - Pumping Line Parts</t>
  </si>
  <si>
    <t>MLC Pump Skid - Warm Return, HP Helium &amp; Air Line Parts</t>
  </si>
  <si>
    <t>MLC Pump Skids</t>
  </si>
  <si>
    <t>Phase 2</t>
  </si>
  <si>
    <t>MLC Pump Skid - Oxygen Monitoring</t>
  </si>
  <si>
    <t>MLC Pump Skid - Flow Meters</t>
  </si>
  <si>
    <t>ICM Pump Skid - Pumping Line</t>
  </si>
  <si>
    <t>Helium Purifier - Parts</t>
  </si>
  <si>
    <t>Stub Waveguide Tuners</t>
  </si>
  <si>
    <t>H-dipole</t>
  </si>
  <si>
    <t>21x27x20</t>
  </si>
  <si>
    <t>Spares</t>
  </si>
  <si>
    <t>21x27x30</t>
  </si>
  <si>
    <t>14x14x15</t>
  </si>
  <si>
    <t>Type 1</t>
  </si>
  <si>
    <t>Type 2</t>
  </si>
  <si>
    <t>Vertical corrector</t>
  </si>
  <si>
    <t>Common magnet</t>
  </si>
  <si>
    <t>EPICS Archiver</t>
  </si>
  <si>
    <t>EPICS Alarm Handler</t>
  </si>
  <si>
    <t>IOC computers</t>
  </si>
  <si>
    <t>Operator Consoles</t>
  </si>
  <si>
    <t>Network Switches</t>
  </si>
  <si>
    <t>Serial Device Servers</t>
  </si>
  <si>
    <t>Timing System</t>
  </si>
  <si>
    <t>Machine Protection System</t>
  </si>
  <si>
    <t>Control system file server</t>
  </si>
  <si>
    <t>IN</t>
  </si>
  <si>
    <t>LA</t>
  </si>
  <si>
    <t>SX</t>
  </si>
  <si>
    <t>FA</t>
  </si>
  <si>
    <t>TA</t>
  </si>
  <si>
    <t>ZA</t>
  </si>
  <si>
    <t>ZB</t>
  </si>
  <si>
    <t>TB</t>
  </si>
  <si>
    <t>FB</t>
  </si>
  <si>
    <t>RX</t>
  </si>
  <si>
    <t>DU</t>
  </si>
  <si>
    <t>DI</t>
  </si>
  <si>
    <t>Total</t>
  </si>
  <si>
    <t>TOTAL</t>
  </si>
  <si>
    <t>Component count by sector</t>
  </si>
  <si>
    <t>Sector:</t>
  </si>
  <si>
    <t>Conventional dipole</t>
  </si>
  <si>
    <t>FFAG type QF</t>
  </si>
  <si>
    <t>FFAG type QD</t>
  </si>
  <si>
    <t>Common dipole</t>
  </si>
  <si>
    <t>Septum dipole</t>
  </si>
  <si>
    <t>LLRF DAQ/Controllers</t>
  </si>
  <si>
    <t xml:space="preserve">Beam Loss Monitors (BLM) </t>
  </si>
  <si>
    <t>Beam Current Monitor</t>
  </si>
  <si>
    <t>Emittance Measurement</t>
  </si>
  <si>
    <t>Conventional quadrupole</t>
  </si>
  <si>
    <t>Power supply</t>
  </si>
  <si>
    <t>Quad, Dipole or Corrector</t>
  </si>
  <si>
    <t>FFAG CORRECTORS</t>
  </si>
  <si>
    <t>Channels</t>
  </si>
  <si>
    <t>Spare chassis</t>
  </si>
  <si>
    <t>Septum 1</t>
  </si>
  <si>
    <t>Septum 2</t>
  </si>
  <si>
    <t xml:space="preserve">Vertical </t>
  </si>
  <si>
    <t>Vertical</t>
  </si>
  <si>
    <t>20 cm</t>
  </si>
  <si>
    <t>2, 4, 6 turns</t>
  </si>
  <si>
    <t>Magnet R (mΩ)</t>
  </si>
  <si>
    <t>.063, .252, .567</t>
  </si>
  <si>
    <t>.08, .24, .72</t>
  </si>
  <si>
    <t>2134, 1067, 711</t>
  </si>
  <si>
    <t>5172, 2563, 1724</t>
  </si>
  <si>
    <t>.134, .269, .403</t>
  </si>
  <si>
    <t>.414, .615, 1.24</t>
  </si>
  <si>
    <t>286, 287, 287</t>
  </si>
  <si>
    <t>2141, 1576, 2138</t>
  </si>
  <si>
    <t xml:space="preserve">Stability </t>
  </si>
  <si>
    <t>500ppm</t>
  </si>
  <si>
    <t>Ripple</t>
  </si>
  <si>
    <r>
      <t xml:space="preserve">         </t>
    </r>
    <r>
      <rPr>
        <u/>
        <sz val="11"/>
        <color indexed="8"/>
        <rFont val="Calibri"/>
      </rPr>
      <t xml:space="preserve"> &lt;</t>
    </r>
    <r>
      <rPr>
        <sz val="11"/>
        <color indexed="8"/>
        <rFont val="Calibri"/>
        <family val="2"/>
      </rPr>
      <t>500ppm</t>
    </r>
  </si>
  <si>
    <r>
      <t xml:space="preserve">         </t>
    </r>
    <r>
      <rPr>
        <u/>
        <sz val="11"/>
        <color indexed="8"/>
        <rFont val="Calibri"/>
      </rPr>
      <t>&lt;</t>
    </r>
    <r>
      <rPr>
        <sz val="11"/>
        <color indexed="8"/>
        <rFont val="Calibri"/>
        <family val="2"/>
      </rPr>
      <t>500ppm</t>
    </r>
  </si>
  <si>
    <r>
      <t xml:space="preserve">        </t>
    </r>
    <r>
      <rPr>
        <u/>
        <sz val="11"/>
        <color indexed="8"/>
        <rFont val="Calibri"/>
      </rPr>
      <t>&lt;</t>
    </r>
    <r>
      <rPr>
        <sz val="11"/>
        <color indexed="8"/>
        <rFont val="Calibri"/>
        <family val="2"/>
      </rPr>
      <t>500ppm</t>
    </r>
  </si>
  <si>
    <r>
      <t xml:space="preserve">      </t>
    </r>
    <r>
      <rPr>
        <u/>
        <sz val="11"/>
        <color indexed="8"/>
        <rFont val="Calibri"/>
      </rPr>
      <t xml:space="preserve">  &lt;</t>
    </r>
    <r>
      <rPr>
        <sz val="11"/>
        <color indexed="8"/>
        <rFont val="Calibri"/>
        <family val="2"/>
      </rPr>
      <t>500ppm</t>
    </r>
  </si>
  <si>
    <t>1.5 MAGNETS</t>
  </si>
  <si>
    <t>1.9 INSTRUMENTATION</t>
  </si>
  <si>
    <t>1.10 VACUUM</t>
  </si>
  <si>
    <t>Instrumentation ports</t>
  </si>
  <si>
    <t>Gate valves</t>
  </si>
  <si>
    <t>NexTorr pumps</t>
  </si>
  <si>
    <t>CapaciTorr pumps</t>
  </si>
  <si>
    <t>Ion pumps</t>
  </si>
  <si>
    <t>Ion &amp; Pirani gauges</t>
  </si>
  <si>
    <t>See sheet "Component Count"</t>
  </si>
  <si>
    <t>Halbach magnet count</t>
  </si>
  <si>
    <t>QF</t>
  </si>
  <si>
    <t>Based on 20160901 lattice</t>
  </si>
  <si>
    <t>BD</t>
  </si>
  <si>
    <t>Quads</t>
  </si>
  <si>
    <t>Combined function</t>
  </si>
  <si>
    <t>BDT1</t>
  </si>
  <si>
    <t>BDT2</t>
  </si>
  <si>
    <t>QD</t>
  </si>
  <si>
    <t>Quads in the straight</t>
  </si>
  <si>
    <t>Halbach magnet varieties</t>
  </si>
  <si>
    <t>Quadrupole correctors</t>
  </si>
  <si>
    <t>Dipole correctors</t>
  </si>
  <si>
    <t>H</t>
  </si>
  <si>
    <t>Obsolete</t>
  </si>
  <si>
    <t>WBS 1.6 Splitters</t>
  </si>
  <si>
    <t>Number of coils (sides of square)</t>
  </si>
  <si>
    <t>Number of winding layers per coil</t>
  </si>
  <si>
    <t>Coil thickness</t>
  </si>
  <si>
    <t>Diameter of 14 AWG times 3</t>
  </si>
  <si>
    <t>Bulk area of one coil side</t>
  </si>
  <si>
    <t>Area in one direction only, on one side of frame, for a coil of this corrector</t>
  </si>
  <si>
    <t>Bulk current density in coil</t>
  </si>
  <si>
    <t>Coil turns</t>
  </si>
  <si>
    <t>Square packing (pi/4)</t>
  </si>
  <si>
    <t>Bob Lambiase prefers for 1-2 Ohm power supply</t>
  </si>
  <si>
    <t>Diameter of 10 AWG times 4</t>
  </si>
  <si>
    <t>Quadrupole coil resistance</t>
  </si>
  <si>
    <t>Quadrupole corrector resistance</t>
  </si>
  <si>
    <t>SPLITTERS</t>
  </si>
  <si>
    <t xml:space="preserve">    </t>
  </si>
  <si>
    <t>Length of BD, BDT1, BDT2, QD</t>
  </si>
  <si>
    <t>Radiation exposure limit</t>
  </si>
  <si>
    <t>Gy</t>
  </si>
  <si>
    <t>Lifetime dose of NdFeB material, equal to 100krad, gives ~1.3e-4 field loss</t>
  </si>
  <si>
    <t>19-21</t>
  </si>
  <si>
    <t>±1K variation</t>
  </si>
  <si>
    <t>Mechanical distortion of frame limit</t>
  </si>
  <si>
    <t>Maximum allowed distortion of Halbach frame under magnetic forces</t>
  </si>
  <si>
    <t>Units are defined at R=25mm, which exceeds maximum nominal beam excursion</t>
  </si>
  <si>
    <t>Roll errors tolerance (magnets)</t>
  </si>
  <si>
    <t>mrad</t>
  </si>
  <si>
    <t>±2mrad = ±0.11° or 200 microns at R=10cm</t>
  </si>
  <si>
    <t>BAM Splitters</t>
  </si>
  <si>
    <t>BAM resolution</t>
  </si>
  <si>
    <t>degrees of RF phase</t>
  </si>
  <si>
    <t>Deg.</t>
  </si>
  <si>
    <r>
      <t>Beam Position Monitor (BPM) pickups</t>
    </r>
    <r>
      <rPr>
        <sz val="11"/>
        <color indexed="8"/>
        <rFont val="Times New Roman"/>
      </rPr>
      <t xml:space="preserve"> (MLC test)</t>
    </r>
  </si>
  <si>
    <t>13 existing, one new style w/ transition pipe</t>
  </si>
  <si>
    <r>
      <t>Beam Position Monitor (BPM) pickups</t>
    </r>
    <r>
      <rPr>
        <sz val="11"/>
        <color indexed="8"/>
        <rFont val="Times New Roman"/>
      </rPr>
      <t xml:space="preserve"> (final)</t>
    </r>
  </si>
  <si>
    <t>BPM electronics (MLC test)</t>
  </si>
  <si>
    <t>9 existing w/ switches for 13, 1 V301</t>
  </si>
  <si>
    <t>BPM electronics: DAQ/Controllers (final)</t>
  </si>
  <si>
    <r>
      <t>View-screen DAQ/Controllers</t>
    </r>
    <r>
      <rPr>
        <sz val="11"/>
        <color indexed="8"/>
        <rFont val="Times New Roman"/>
      </rPr>
      <t xml:space="preserve"> (1 pass)</t>
    </r>
  </si>
  <si>
    <t>7 existing, IN, LA, DI</t>
  </si>
  <si>
    <r>
      <t>View-screen DAQ/Controllers</t>
    </r>
    <r>
      <rPr>
        <sz val="11"/>
        <color indexed="8"/>
        <rFont val="Times New Roman"/>
      </rPr>
      <t xml:space="preserve"> (multi pass)</t>
    </r>
  </si>
  <si>
    <r>
      <t>Bunch Arrival Monitors (BAM)</t>
    </r>
    <r>
      <rPr>
        <sz val="11"/>
        <color indexed="8"/>
        <rFont val="Times New Roman"/>
      </rPr>
      <t xml:space="preserve"> (final)</t>
    </r>
  </si>
  <si>
    <t>Bunch Arrival Monitor (1 pass)</t>
  </si>
  <si>
    <t>Beam stops</t>
  </si>
  <si>
    <t>Pneumatic control</t>
  </si>
  <si>
    <t>Name/description</t>
  </si>
  <si>
    <t>Spare coils only</t>
  </si>
  <si>
    <t>Efforts underway to integrate vertical correction into Quad as trim coils</t>
  </si>
  <si>
    <t>One type for four locations</t>
  </si>
  <si>
    <t>Magnet mount (static)</t>
  </si>
  <si>
    <t>All magnets and types</t>
  </si>
  <si>
    <t>Magnet translation stage (dynamic)</t>
  </si>
  <si>
    <t>Translation stages for beam path adjustment</t>
  </si>
  <si>
    <t>Motor (for stages)</t>
  </si>
  <si>
    <t>Two motors per stage</t>
  </si>
  <si>
    <t>Motor controller</t>
  </si>
  <si>
    <t>One controller drives a pair of motors</t>
  </si>
  <si>
    <t>Bulkhead connector plate</t>
  </si>
  <si>
    <t>five types per girder</t>
  </si>
  <si>
    <t>Cable, Magnet</t>
  </si>
  <si>
    <t>Cable, BPM</t>
  </si>
  <si>
    <t>Cable, Instrumentation</t>
  </si>
  <si>
    <t>2x per line</t>
  </si>
  <si>
    <t>Cable, Vacuum</t>
  </si>
  <si>
    <t>Water manifold</t>
  </si>
  <si>
    <r>
      <t xml:space="preserve">Magnet translation stage </t>
    </r>
    <r>
      <rPr>
        <sz val="11"/>
        <color indexed="8"/>
        <rFont val="Times New Roman"/>
      </rPr>
      <t>(dynamic)</t>
    </r>
  </si>
  <si>
    <r>
      <rPr>
        <sz val="11"/>
        <color indexed="8"/>
        <rFont val="Times New Roman"/>
      </rPr>
      <t>F</t>
    </r>
    <r>
      <rPr>
        <sz val="11"/>
        <color indexed="8"/>
        <rFont val="Times New Roman"/>
      </rPr>
      <t>ive types per girder</t>
    </r>
  </si>
  <si>
    <t>2 per line</t>
  </si>
  <si>
    <t>2 per girder</t>
  </si>
  <si>
    <t>No spares included in this count</t>
  </si>
  <si>
    <t>Adjusted count (was 41) No spares included in this count</t>
  </si>
  <si>
    <t>Adjusted count (was TBD), No spares included in this count</t>
  </si>
  <si>
    <t>Vertical correctors</t>
  </si>
  <si>
    <t>Efforts to integrate into Quad as trim coils</t>
  </si>
  <si>
    <t>One type for four locations as of 1/18</t>
  </si>
  <si>
    <t>2x per girder (supply &amp; return), 4 lines per manifold to accommodate 7 magnets in series</t>
  </si>
  <si>
    <t>Magnet centeral field uniformity</t>
  </si>
  <si>
    <t>new description and units</t>
  </si>
  <si>
    <t>Magnet field integral uniformity</t>
  </si>
  <si>
    <t>Deﬁned as horizontal deviation from the ideal ﬁeld (BY − BidealY )/BidealY</t>
  </si>
  <si>
    <t xml:space="preserve">Vertical correction </t>
  </si>
  <si>
    <t>Horizontal correction</t>
  </si>
  <si>
    <t>1.10 Vacuum</t>
  </si>
  <si>
    <t>Alignment tolerance, girder to global accuracy</t>
  </si>
  <si>
    <t>As measured from Injector Gun or derived position</t>
  </si>
  <si>
    <t>Alignment tolerance, girder to girder accuracy</t>
  </si>
  <si>
    <t>As measured from girder fiducials</t>
  </si>
  <si>
    <t>Alignment tolerance, magnet on girder accuracy</t>
  </si>
  <si>
    <t>Alignment tolerance, BPM on girder accuracy</t>
  </si>
  <si>
    <t>±10°</t>
  </si>
  <si>
    <t>Beam path length change *speed*</t>
  </si>
  <si>
    <t>mm/s</t>
  </si>
  <si>
    <t>ENVIRONMENTAL PARAMETERS</t>
  </si>
  <si>
    <t>Environment temperature stability</t>
  </si>
  <si>
    <r>
      <t>1.11 System Integration -</t>
    </r>
    <r>
      <rPr>
        <sz val="10"/>
        <color indexed="12"/>
        <rFont val="Times New Roman"/>
        <family val="1"/>
      </rPr>
      <t xml:space="preserve"> changed units</t>
    </r>
  </si>
  <si>
    <t>Power dissipation to environment (max)</t>
  </si>
  <si>
    <t>was 50 psi</t>
  </si>
  <si>
    <t>Water supply temperature, nominal</t>
  </si>
  <si>
    <t>changed units, was 85°F</t>
  </si>
  <si>
    <t>Water supply temperature, tolerance</t>
  </si>
  <si>
    <t>± °C</t>
  </si>
  <si>
    <t xml:space="preserve">based on Exp 85 cooling </t>
  </si>
  <si>
    <t>Water supply temperature, stability</t>
  </si>
  <si>
    <t>needs review</t>
  </si>
  <si>
    <t>l/min</t>
  </si>
  <si>
    <t>112 magnets, 7 magnets in series per circuit (27.5 l/min per circuit), ~30 GPM total</t>
  </si>
  <si>
    <r>
      <t xml:space="preserve">Beam pipe </t>
    </r>
    <r>
      <rPr>
        <b/>
        <sz val="10"/>
        <rFont val="Times New Roman"/>
        <family val="1"/>
      </rPr>
      <t>external</t>
    </r>
    <r>
      <rPr>
        <sz val="10"/>
        <rFont val="Times New Roman"/>
        <family val="1"/>
      </rPr>
      <t xml:space="preserve"> size (W x H oval)</t>
    </r>
  </si>
  <si>
    <t>1.10 Vacuum Shape is oval and assumes uniform radius tangent to sides</t>
  </si>
  <si>
    <t>± 0.3</t>
  </si>
  <si>
    <r>
      <t>Draft requirements document.</t>
    </r>
    <r>
      <rPr>
        <b/>
        <sz val="10"/>
        <rFont val="Times New Roman"/>
        <family val="1"/>
      </rPr>
      <t xml:space="preserve"> Latest change 12/19/2016</t>
    </r>
    <r>
      <rPr>
        <sz val="10"/>
        <rFont val="Times New Roman"/>
        <family val="1"/>
      </rPr>
      <t>. "Quadrupole 141x14" from table in Box</t>
    </r>
  </si>
  <si>
    <t>Sliding joints</t>
  </si>
  <si>
    <t>This does not include GUN itself</t>
  </si>
  <si>
    <t>FFAG Total</t>
  </si>
  <si>
    <t>See WBS 1.2 Accelerator Physics, above</t>
  </si>
  <si>
    <r>
      <t>Also see WBS 1.2 Accelerator Phys</t>
    </r>
    <r>
      <rPr>
        <sz val="11"/>
        <color indexed="8"/>
        <rFont val="Times New Roman"/>
      </rPr>
      <t>i</t>
    </r>
    <r>
      <rPr>
        <sz val="11"/>
        <color indexed="8"/>
        <rFont val="Times New Roman"/>
      </rPr>
      <t>cs</t>
    </r>
    <r>
      <rPr>
        <sz val="11"/>
        <color indexed="8"/>
        <rFont val="Times New Roman"/>
      </rPr>
      <t>, above</t>
    </r>
  </si>
  <si>
    <t>170125</t>
  </si>
  <si>
    <t>CDR Tables 2.6.1 &amp; 2.6.2, and Figure 2.6.1.  See sheet "Halbach styles".</t>
  </si>
  <si>
    <t>Halbach Styles (S. Brooks)</t>
  </si>
  <si>
    <t>Style</t>
  </si>
  <si>
    <t>Int B.dl</t>
  </si>
  <si>
    <t>Int G.dl</t>
  </si>
  <si>
    <t>QFH</t>
  </si>
  <si>
    <t>BDH</t>
  </si>
  <si>
    <t>name</t>
  </si>
  <si>
    <t>Radial</t>
  </si>
  <si>
    <t>aperture</t>
  </si>
  <si>
    <t>R = 40.1 mm inside the tuning wire holder.</t>
  </si>
  <si>
    <t>Half length QF</t>
  </si>
  <si>
    <t>Aperture has increased.</t>
  </si>
  <si>
    <t>DIPOLES</t>
  </si>
  <si>
    <t>length</t>
  </si>
  <si>
    <t>field</t>
  </si>
  <si>
    <t>VCorr1</t>
  </si>
  <si>
    <t>VCorr2</t>
  </si>
  <si>
    <t>Common</t>
  </si>
  <si>
    <t>Water cooled</t>
  </si>
  <si>
    <t>External</t>
  </si>
  <si>
    <t>width</t>
  </si>
  <si>
    <t>height</t>
  </si>
  <si>
    <t>Magnetic</t>
  </si>
  <si>
    <t>Not in first RFP</t>
  </si>
  <si>
    <t>QUADS</t>
  </si>
  <si>
    <t>170421</t>
  </si>
  <si>
    <t>gradient</t>
  </si>
  <si>
    <t>Vendor draft</t>
  </si>
  <si>
    <t>~235</t>
  </si>
  <si>
    <t>Quad-A</t>
  </si>
  <si>
    <t>Quad-W</t>
  </si>
  <si>
    <t>H-Dip-1</t>
  </si>
  <si>
    <t>H-Dip-2</t>
  </si>
  <si>
    <t>H-Dip-3</t>
  </si>
  <si>
    <t>Septum-2</t>
  </si>
  <si>
    <t>Septum-1</t>
  </si>
  <si>
    <t>Same X-section as H-Dip-2</t>
  </si>
  <si>
    <t>Splitter electromagnet styles (J. Crittenden, D. Burke, N. Tsoupas)</t>
  </si>
  <si>
    <r>
      <t xml:space="preserve">Air cooled.  </t>
    </r>
    <r>
      <rPr>
        <sz val="10"/>
        <color indexed="10"/>
        <rFont val="Times New Roman"/>
        <family val="1"/>
      </rPr>
      <t>line 99: G = 0.532 T/m ??</t>
    </r>
  </si>
  <si>
    <t>Design</t>
  </si>
  <si>
    <t>version</t>
  </si>
  <si>
    <t>Half length BD</t>
  </si>
  <si>
    <t>See sheets "Halbach styles" and "Halbach girders"</t>
  </si>
  <si>
    <t>Halbach girders (S. Berg)</t>
  </si>
  <si>
    <t>170601</t>
  </si>
  <si>
    <t>QF, BD, BDT2, BDT1, QD, QFH, BDH</t>
  </si>
  <si>
    <t>Check me, or better move me elsewhere!!! QD can be made with same blocks as QF</t>
  </si>
  <si>
    <t>Move me elsewhere; not correct for half magnets. Two layers of 16 wedge-shaped blocks</t>
  </si>
  <si>
    <t>14 of the 24 transition cells near the straight</t>
  </si>
  <si>
    <t>GFA1</t>
  </si>
  <si>
    <t>GFX</t>
  </si>
  <si>
    <t>GTA1</t>
  </si>
  <si>
    <t>GTA2</t>
  </si>
  <si>
    <t>GTA3</t>
  </si>
  <si>
    <t>GTA4</t>
  </si>
  <si>
    <t>GTA5</t>
  </si>
  <si>
    <t>GTA6</t>
  </si>
  <si>
    <t>GZX</t>
  </si>
  <si>
    <t>GZ1</t>
  </si>
  <si>
    <t>GTB1</t>
  </si>
  <si>
    <t>GTB2</t>
  </si>
  <si>
    <t>GTB3</t>
  </si>
  <si>
    <t>GTB4</t>
  </si>
  <si>
    <t>GTB5</t>
  </si>
  <si>
    <t>GTB6</t>
  </si>
  <si>
    <t>GFB1</t>
  </si>
  <si>
    <t>10 of the 24 transition cells near arc</t>
  </si>
  <si>
    <t>total assemblies = 27</t>
  </si>
  <si>
    <t>4 cell assemblies = 24</t>
  </si>
  <si>
    <t>4.5 cell assemblies = 2</t>
  </si>
  <si>
    <t>Cells</t>
  </si>
  <si>
    <t>One H dipole corrector per focussing magnet; half-magnets not included</t>
  </si>
  <si>
    <t>One V dipole corrector per defocussing magnet; half-magnets not included</t>
  </si>
  <si>
    <r>
      <t xml:space="preserve">Not wound. Would have been one per magnet.  </t>
    </r>
    <r>
      <rPr>
        <b/>
        <sz val="11"/>
        <rFont val="Times New Roman"/>
      </rPr>
      <t>Not included in the baseline configuration.</t>
    </r>
  </si>
  <si>
    <t>3 cell assembly = 1</t>
  </si>
  <si>
    <t>MAGNET COUNT PER Multi-Cell Assembly</t>
  </si>
  <si>
    <t>Block Lot minimums</t>
  </si>
  <si>
    <t>+ 10% order Quantity</t>
  </si>
  <si>
    <t>Order Quantity</t>
  </si>
  <si>
    <t>ZM-GD</t>
  </si>
  <si>
    <t>ZA-GD01</t>
  </si>
  <si>
    <t>ZA-GD02</t>
  </si>
  <si>
    <t>ZA-GD03</t>
  </si>
  <si>
    <t>TA-GD01</t>
  </si>
  <si>
    <t>TA-GD02</t>
  </si>
  <si>
    <t>TA-GD03</t>
  </si>
  <si>
    <t>TA-GD04</t>
  </si>
  <si>
    <t>TA-GD05</t>
  </si>
  <si>
    <t>TA-GD06</t>
  </si>
  <si>
    <t>FA-GD01</t>
  </si>
  <si>
    <t>FA-GD02</t>
  </si>
  <si>
    <t>FA-GD03</t>
  </si>
  <si>
    <t>FA-GD04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</si>
  <si>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</si>
  <si>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</si>
  <si>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</si>
  <si>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</si>
  <si>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</si>
  <si>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</si>
  <si>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</si>
  <si>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</si>
  <si>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</si>
  <si>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</si>
  <si>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</si>
  <si>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</si>
  <si>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</si>
  <si>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 xml:space="preserve"> PMM Order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</si>
</sst>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0.0"/>
    <numFmt numFmtId="165" formatCode="0.000000"/>
    <numFmt numFmtId="166" formatCode="0.0E+00"/>
    <numFmt numFmtId="167" formatCode="[$-409]d\-mmm\-yy;@"/>
    <numFmt numFmtId="168" formatCode="0.E+00"/>
    <numFmt numFmtId="169" formatCode="0.000"/>
    <numFmt numFmtId="170" formatCode="0.00000"/>
    <numFmt numFmtId="171" formatCode="0.0000"/>
  </numFmts>
  <fonts count="41" x14ac:knownFonts="1">
    <font>
      <sz val="11"/>
      <color indexed="8"/>
      <name val="Helvetica Neue"/>
    </font>
    <font>
      <sz val="10"/>
      <color indexed="8"/>
      <name val="Times New Roman"/>
      <family val="1"/>
    </font>
    <font>
      <sz val="10"/>
      <color indexed="8"/>
      <name val="Helvetica Neue"/>
    </font>
    <font>
      <b/>
      <sz val="10"/>
      <color indexed="8"/>
      <name val="Times New Roman"/>
      <family val="1"/>
    </font>
    <font>
      <sz val="10"/>
      <color indexed="8"/>
      <name val="Symbol"/>
      <family val="1"/>
    </font>
    <font>
      <sz val="8"/>
      <name val="Helvetica Neue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Symbol"/>
      <family val="1"/>
    </font>
    <font>
      <b/>
      <sz val="11"/>
      <color indexed="8"/>
      <name val="Helvetica Neue"/>
    </font>
    <font>
      <u/>
      <sz val="10"/>
      <color indexed="8"/>
      <name val="Helvetica Neue"/>
    </font>
    <font>
      <sz val="11"/>
      <color indexed="8"/>
      <name val="Calibri"/>
      <family val="2"/>
    </font>
    <font>
      <b/>
      <sz val="11"/>
      <color indexed="8"/>
      <name val="Calibri"/>
    </font>
    <font>
      <b/>
      <u/>
      <sz val="11"/>
      <color indexed="8"/>
      <name val="Calibri"/>
    </font>
    <font>
      <u/>
      <sz val="11"/>
      <color indexed="8"/>
      <name val="Calibri"/>
    </font>
    <font>
      <sz val="11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sz val="12"/>
      <name val="Arial MT"/>
    </font>
    <font>
      <sz val="12"/>
      <name val="Times New Roman"/>
    </font>
    <font>
      <sz val="11"/>
      <name val="Times New Roman"/>
    </font>
    <font>
      <b/>
      <sz val="11"/>
      <name val="Times New Roman"/>
    </font>
    <font>
      <b/>
      <sz val="10"/>
      <name val="Times New Roman"/>
      <family val="1"/>
    </font>
    <font>
      <strike/>
      <sz val="10"/>
      <name val="Times New Roman"/>
      <family val="1"/>
    </font>
    <font>
      <sz val="10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Helvetica Neue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</font>
    <font>
      <sz val="10"/>
      <color rgb="FF0000FF"/>
      <name val="Times New Roman"/>
      <family val="1"/>
    </font>
    <font>
      <sz val="11"/>
      <color rgb="FF000000"/>
      <name val="Times New Roman"/>
    </font>
    <font>
      <sz val="11"/>
      <color rgb="FF0000FF"/>
      <name val="Times New Roman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1"/>
      <color rgb="FF000000"/>
      <name val="Times New Roman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top"/>
    </xf>
    <xf numFmtId="44" fontId="18" fillId="0" borderId="0" applyFont="0" applyFill="0" applyBorder="0" applyAlignment="0" applyProtection="0"/>
    <xf numFmtId="0" fontId="25" fillId="0" borderId="0"/>
    <xf numFmtId="0" fontId="18" fillId="0" borderId="0"/>
  </cellStyleXfs>
  <cellXfs count="298">
    <xf numFmtId="0" fontId="0" fillId="0" borderId="0" xfId="0">
      <alignment vertical="top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NumberFormat="1" applyFont="1" applyBorder="1" applyAlignment="1"/>
    <xf numFmtId="15" fontId="1" fillId="0" borderId="0" xfId="0" applyNumberFormat="1" applyFont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5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>
      <alignment vertical="top"/>
    </xf>
    <xf numFmtId="164" fontId="1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/>
    <xf numFmtId="0" fontId="26" fillId="0" borderId="0" xfId="0" applyFont="1" applyBorder="1" applyAlignment="1"/>
    <xf numFmtId="165" fontId="1" fillId="0" borderId="0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1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top"/>
    </xf>
    <xf numFmtId="0" fontId="0" fillId="0" borderId="0" xfId="0" applyBorder="1">
      <alignment vertical="top"/>
    </xf>
    <xf numFmtId="0" fontId="0" fillId="0" borderId="2" xfId="0" applyBorder="1">
      <alignment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wrapText="1"/>
    </xf>
    <xf numFmtId="2" fontId="1" fillId="0" borderId="0" xfId="0" applyNumberFormat="1" applyFont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6" fillId="0" borderId="0" xfId="0" applyNumberFormat="1" applyFont="1" applyBorder="1" applyAlignment="1"/>
    <xf numFmtId="167" fontId="1" fillId="0" borderId="0" xfId="0" applyNumberFormat="1" applyFont="1" applyBorder="1" applyAlignment="1">
      <alignment horizontal="center"/>
    </xf>
    <xf numFmtId="167" fontId="3" fillId="2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Border="1" applyAlignment="1"/>
    <xf numFmtId="167" fontId="0" fillId="0" borderId="0" xfId="0" applyNumberFormat="1">
      <alignment vertical="top"/>
    </xf>
    <xf numFmtId="0" fontId="9" fillId="0" borderId="0" xfId="0" applyFont="1">
      <alignment vertical="top"/>
    </xf>
    <xf numFmtId="0" fontId="0" fillId="0" borderId="0" xfId="0" applyAlignment="1"/>
    <xf numFmtId="15" fontId="0" fillId="0" borderId="0" xfId="0" applyNumberFormat="1">
      <alignment vertical="top"/>
    </xf>
    <xf numFmtId="0" fontId="9" fillId="0" borderId="0" xfId="0" applyFont="1" applyAlignment="1"/>
    <xf numFmtId="0" fontId="26" fillId="0" borderId="0" xfId="0" applyFont="1" applyAlignment="1">
      <alignment horizontal="center"/>
    </xf>
    <xf numFmtId="15" fontId="29" fillId="0" borderId="0" xfId="0" applyNumberFormat="1" applyFont="1">
      <alignment vertical="top"/>
    </xf>
    <xf numFmtId="0" fontId="0" fillId="0" borderId="0" xfId="0" applyFont="1">
      <alignment vertical="top"/>
    </xf>
    <xf numFmtId="16" fontId="1" fillId="0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/>
    </xf>
    <xf numFmtId="0" fontId="2" fillId="3" borderId="0" xfId="0" applyFont="1" applyFill="1">
      <alignment vertical="top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12" fillId="0" borderId="0" xfId="0" applyFont="1">
      <alignment vertical="top"/>
    </xf>
    <xf numFmtId="0" fontId="32" fillId="0" borderId="0" xfId="0" applyFont="1" applyAlignment="1">
      <alignment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13" fillId="0" borderId="0" xfId="0" applyFont="1">
      <alignment vertical="top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15" fontId="2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>
      <alignment vertical="top"/>
    </xf>
    <xf numFmtId="0" fontId="1" fillId="0" borderId="8" xfId="0" applyNumberFormat="1" applyFont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>
      <alignment vertical="top"/>
    </xf>
    <xf numFmtId="0" fontId="26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30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4" fillId="4" borderId="0" xfId="0" applyFont="1" applyFill="1">
      <alignment vertical="top"/>
    </xf>
    <xf numFmtId="0" fontId="16" fillId="0" borderId="0" xfId="0" applyFont="1">
      <alignment vertical="top"/>
    </xf>
    <xf numFmtId="0" fontId="17" fillId="0" borderId="0" xfId="0" applyFo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34" fillId="4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6" fillId="0" borderId="17" xfId="3" applyFont="1" applyBorder="1" applyAlignment="1"/>
    <xf numFmtId="0" fontId="6" fillId="0" borderId="0" xfId="3" applyFont="1" applyAlignment="1">
      <alignment horizontal="center"/>
    </xf>
    <xf numFmtId="0" fontId="17" fillId="0" borderId="0" xfId="0" applyFont="1" applyAlignment="1">
      <alignment horizontal="right" vertical="top"/>
    </xf>
    <xf numFmtId="44" fontId="6" fillId="0" borderId="17" xfId="3" applyNumberFormat="1" applyFont="1" applyBorder="1" applyAlignment="1">
      <alignment horizontal="center"/>
    </xf>
    <xf numFmtId="0" fontId="19" fillId="0" borderId="18" xfId="3" applyFont="1" applyBorder="1" applyAlignment="1" applyProtection="1">
      <alignment horizontal="center"/>
      <protection locked="0"/>
    </xf>
    <xf numFmtId="44" fontId="19" fillId="0" borderId="18" xfId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top" indent="1"/>
    </xf>
    <xf numFmtId="0" fontId="30" fillId="0" borderId="9" xfId="0" applyFont="1" applyBorder="1" applyAlignment="1">
      <alignment vertical="center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3" fontId="31" fillId="0" borderId="4" xfId="0" applyNumberFormat="1" applyFont="1" applyBorder="1" applyAlignment="1">
      <alignment horizontal="center" vertical="center" wrapText="1"/>
    </xf>
    <xf numFmtId="10" fontId="31" fillId="0" borderId="4" xfId="0" applyNumberFormat="1" applyFont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5" fillId="0" borderId="0" xfId="0" applyFont="1">
      <alignment vertical="top"/>
    </xf>
    <xf numFmtId="0" fontId="15" fillId="0" borderId="0" xfId="0" applyNumberFormat="1" applyFont="1" applyBorder="1" applyAlignment="1"/>
    <xf numFmtId="0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Border="1" applyAlignment="1">
      <alignment horizontal="center" vertical="top"/>
    </xf>
    <xf numFmtId="169" fontId="1" fillId="0" borderId="0" xfId="0" applyNumberFormat="1" applyFont="1" applyBorder="1" applyAlignment="1">
      <alignment horizontal="center"/>
    </xf>
    <xf numFmtId="0" fontId="3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indent="1"/>
    </xf>
    <xf numFmtId="0" fontId="20" fillId="0" borderId="0" xfId="0" applyFont="1" applyAlignment="1">
      <alignment horizontal="center" vertical="top"/>
    </xf>
    <xf numFmtId="0" fontId="1" fillId="0" borderId="0" xfId="0" applyNumberFormat="1" applyFont="1" applyBorder="1" applyAlignment="1">
      <alignment horizontal="left"/>
    </xf>
    <xf numFmtId="0" fontId="34" fillId="4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6" fillId="0" borderId="17" xfId="3" applyFont="1" applyBorder="1" applyAlignment="1">
      <alignment horizontal="left"/>
    </xf>
    <xf numFmtId="0" fontId="0" fillId="0" borderId="0" xfId="0" applyAlignment="1">
      <alignment horizontal="left" vertical="top"/>
    </xf>
    <xf numFmtId="167" fontId="22" fillId="0" borderId="0" xfId="0" applyNumberFormat="1" applyFont="1" applyAlignment="1">
      <alignment horizontal="left" vertical="top"/>
    </xf>
    <xf numFmtId="0" fontId="22" fillId="0" borderId="0" xfId="0" applyFont="1" applyBorder="1">
      <alignment vertical="top"/>
    </xf>
    <xf numFmtId="15" fontId="6" fillId="0" borderId="0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168" fontId="6" fillId="0" borderId="0" xfId="0" quotePrefix="1" applyNumberFormat="1" applyFont="1" applyBorder="1" applyAlignment="1">
      <alignment horizontal="center" vertical="top"/>
    </xf>
    <xf numFmtId="168" fontId="22" fillId="0" borderId="0" xfId="0" quotePrefix="1" applyNumberFormat="1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 vertical="top"/>
    </xf>
    <xf numFmtId="0" fontId="3" fillId="5" borderId="11" xfId="0" applyNumberFormat="1" applyFont="1" applyFill="1" applyBorder="1" applyAlignment="1"/>
    <xf numFmtId="0" fontId="1" fillId="5" borderId="12" xfId="0" applyFont="1" applyFill="1" applyBorder="1" applyAlignment="1">
      <alignment horizontal="center" vertical="top"/>
    </xf>
    <xf numFmtId="14" fontId="1" fillId="5" borderId="12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/>
    <xf numFmtId="0" fontId="1" fillId="0" borderId="1" xfId="0" applyNumberFormat="1" applyFont="1" applyFill="1" applyBorder="1" applyAlignment="1"/>
    <xf numFmtId="14" fontId="33" fillId="0" borderId="0" xfId="0" applyNumberFormat="1" applyFont="1" applyBorder="1" applyAlignment="1">
      <alignment horizontal="center" vertical="top"/>
    </xf>
    <xf numFmtId="0" fontId="33" fillId="0" borderId="2" xfId="0" applyNumberFormat="1" applyFont="1" applyFill="1" applyBorder="1" applyAlignment="1"/>
    <xf numFmtId="0" fontId="33" fillId="0" borderId="2" xfId="0" applyFont="1" applyBorder="1">
      <alignment vertical="top"/>
    </xf>
    <xf numFmtId="0" fontId="6" fillId="0" borderId="2" xfId="0" applyFont="1" applyBorder="1">
      <alignment vertical="top"/>
    </xf>
    <xf numFmtId="0" fontId="1" fillId="0" borderId="2" xfId="0" applyFont="1" applyBorder="1">
      <alignment vertical="top"/>
    </xf>
    <xf numFmtId="15" fontId="6" fillId="0" borderId="0" xfId="0" applyNumberFormat="1" applyFont="1" applyBorder="1" applyAlignment="1">
      <alignment horizontal="center"/>
    </xf>
    <xf numFmtId="0" fontId="33" fillId="0" borderId="2" xfId="0" applyNumberFormat="1" applyFont="1" applyBorder="1" applyAlignment="1"/>
    <xf numFmtId="0" fontId="33" fillId="0" borderId="1" xfId="0" applyNumberFormat="1" applyFont="1" applyFill="1" applyBorder="1" applyAlignment="1"/>
    <xf numFmtId="0" fontId="3" fillId="5" borderId="1" xfId="0" applyFont="1" applyFill="1" applyBorder="1">
      <alignment vertical="top"/>
    </xf>
    <xf numFmtId="0" fontId="1" fillId="5" borderId="0" xfId="0" applyFont="1" applyFill="1" applyBorder="1" applyAlignment="1">
      <alignment horizontal="center" vertical="top"/>
    </xf>
    <xf numFmtId="14" fontId="1" fillId="5" borderId="0" xfId="0" applyNumberFormat="1" applyFont="1" applyFill="1" applyBorder="1" applyAlignment="1">
      <alignment horizontal="center" vertical="top"/>
    </xf>
    <xf numFmtId="0" fontId="1" fillId="5" borderId="2" xfId="0" applyFont="1" applyFill="1" applyBorder="1">
      <alignment vertical="top"/>
    </xf>
    <xf numFmtId="0" fontId="33" fillId="0" borderId="1" xfId="0" applyFont="1" applyBorder="1">
      <alignment vertical="top"/>
    </xf>
    <xf numFmtId="2" fontId="33" fillId="0" borderId="0" xfId="0" quotePrefix="1" applyNumberFormat="1" applyFont="1" applyBorder="1" applyAlignment="1">
      <alignment horizontal="center" vertical="top"/>
    </xf>
    <xf numFmtId="0" fontId="26" fillId="0" borderId="1" xfId="0" applyFont="1" applyBorder="1">
      <alignment vertical="top"/>
    </xf>
    <xf numFmtId="2" fontId="26" fillId="0" borderId="0" xfId="0" quotePrefix="1" applyNumberFormat="1" applyFont="1" applyBorder="1" applyAlignment="1">
      <alignment horizontal="center" vertical="top"/>
    </xf>
    <xf numFmtId="14" fontId="36" fillId="0" borderId="0" xfId="0" applyNumberFormat="1" applyFont="1" applyBorder="1" applyAlignment="1">
      <alignment horizontal="center" vertical="top"/>
    </xf>
    <xf numFmtId="0" fontId="26" fillId="0" borderId="2" xfId="0" applyFont="1" applyBorder="1">
      <alignment vertical="top"/>
    </xf>
    <xf numFmtId="0" fontId="1" fillId="0" borderId="1" xfId="0" applyFont="1" applyBorder="1">
      <alignment vertical="top"/>
    </xf>
    <xf numFmtId="0" fontId="6" fillId="0" borderId="1" xfId="0" applyFont="1" applyBorder="1">
      <alignment vertical="top"/>
    </xf>
    <xf numFmtId="0" fontId="6" fillId="0" borderId="2" xfId="0" quotePrefix="1" applyFont="1" applyBorder="1">
      <alignment vertical="top"/>
    </xf>
    <xf numFmtId="0" fontId="33" fillId="0" borderId="2" xfId="0" quotePrefix="1" applyFont="1" applyBorder="1">
      <alignment vertical="top"/>
    </xf>
    <xf numFmtId="0" fontId="37" fillId="5" borderId="1" xfId="0" applyFont="1" applyFill="1" applyBorder="1">
      <alignment vertical="top"/>
    </xf>
    <xf numFmtId="14" fontId="37" fillId="0" borderId="0" xfId="0" applyNumberFormat="1" applyFont="1" applyBorder="1" applyAlignment="1">
      <alignment horizontal="center" vertical="top"/>
    </xf>
    <xf numFmtId="14" fontId="1" fillId="0" borderId="0" xfId="0" applyNumberFormat="1" applyFont="1" applyBorder="1" applyAlignment="1">
      <alignment horizontal="center" vertical="top"/>
    </xf>
    <xf numFmtId="0" fontId="22" fillId="5" borderId="1" xfId="0" applyFont="1" applyFill="1" applyBorder="1">
      <alignment vertical="top"/>
    </xf>
    <xf numFmtId="0" fontId="6" fillId="5" borderId="0" xfId="0" applyFont="1" applyFill="1" applyBorder="1" applyAlignment="1">
      <alignment horizontal="center" vertical="top"/>
    </xf>
    <xf numFmtId="14" fontId="22" fillId="5" borderId="0" xfId="0" applyNumberFormat="1" applyFont="1" applyFill="1" applyBorder="1" applyAlignment="1">
      <alignment horizontal="center" vertical="top"/>
    </xf>
    <xf numFmtId="0" fontId="22" fillId="5" borderId="2" xfId="0" applyFont="1" applyFill="1" applyBorder="1">
      <alignment vertical="top"/>
    </xf>
    <xf numFmtId="0" fontId="22" fillId="0" borderId="0" xfId="0" quotePrefix="1" applyFont="1" applyBorder="1" applyAlignment="1">
      <alignment horizontal="center" vertical="top"/>
    </xf>
    <xf numFmtId="0" fontId="23" fillId="0" borderId="1" xfId="0" applyFont="1" applyBorder="1">
      <alignment vertical="top"/>
    </xf>
    <xf numFmtId="0" fontId="23" fillId="0" borderId="0" xfId="0" applyFont="1" applyBorder="1" applyAlignment="1">
      <alignment horizontal="center" vertical="top"/>
    </xf>
    <xf numFmtId="14" fontId="23" fillId="0" borderId="0" xfId="0" applyNumberFormat="1" applyFont="1" applyBorder="1" applyAlignment="1">
      <alignment horizontal="center" vertical="top"/>
    </xf>
    <xf numFmtId="0" fontId="23" fillId="0" borderId="0" xfId="0" quotePrefix="1" applyFont="1" applyBorder="1" applyAlignment="1">
      <alignment horizontal="center" vertical="top"/>
    </xf>
    <xf numFmtId="0" fontId="6" fillId="0" borderId="14" xfId="0" applyFont="1" applyBorder="1">
      <alignment vertical="top"/>
    </xf>
    <xf numFmtId="0" fontId="6" fillId="0" borderId="15" xfId="0" applyFont="1" applyBorder="1" applyAlignment="1">
      <alignment horizontal="center" vertical="top"/>
    </xf>
    <xf numFmtId="0" fontId="6" fillId="0" borderId="15" xfId="0" quotePrefix="1" applyFont="1" applyBorder="1" applyAlignment="1">
      <alignment horizontal="center" vertical="top"/>
    </xf>
    <xf numFmtId="14" fontId="6" fillId="0" borderId="15" xfId="0" applyNumberFormat="1" applyFont="1" applyBorder="1" applyAlignment="1">
      <alignment horizontal="center" vertical="top"/>
    </xf>
    <xf numFmtId="0" fontId="6" fillId="0" borderId="16" xfId="0" applyFont="1" applyBorder="1">
      <alignment vertical="top"/>
    </xf>
    <xf numFmtId="0" fontId="6" fillId="0" borderId="17" xfId="3" applyFont="1" applyBorder="1" applyAlignment="1"/>
    <xf numFmtId="0" fontId="34" fillId="4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38" fillId="0" borderId="0" xfId="0" applyFont="1" applyAlignment="1">
      <alignment vertical="top"/>
    </xf>
    <xf numFmtId="0" fontId="34" fillId="0" borderId="0" xfId="0" applyFont="1">
      <alignment vertical="top"/>
    </xf>
    <xf numFmtId="15" fontId="1" fillId="0" borderId="0" xfId="0" quotePrefix="1" applyNumberFormat="1" applyFont="1" applyBorder="1" applyAlignment="1">
      <alignment horizontal="left"/>
    </xf>
    <xf numFmtId="15" fontId="1" fillId="0" borderId="0" xfId="0" quotePrefix="1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 vertical="top"/>
    </xf>
    <xf numFmtId="170" fontId="1" fillId="0" borderId="0" xfId="0" applyNumberFormat="1" applyFont="1" applyAlignment="1">
      <alignment horizontal="center" vertical="top"/>
    </xf>
    <xf numFmtId="171" fontId="1" fillId="0" borderId="0" xfId="0" applyNumberFormat="1" applyFont="1" applyAlignment="1">
      <alignment horizontal="center" vertical="top"/>
    </xf>
    <xf numFmtId="0" fontId="3" fillId="0" borderId="0" xfId="0" applyFont="1">
      <alignment vertical="top"/>
    </xf>
    <xf numFmtId="0" fontId="1" fillId="0" borderId="0" xfId="0" applyNumberFormat="1" applyFont="1" applyAlignment="1">
      <alignment horizontal="center" vertical="top"/>
    </xf>
    <xf numFmtId="169" fontId="1" fillId="0" borderId="0" xfId="0" applyNumberFormat="1" applyFont="1" applyAlignment="1">
      <alignment horizontal="center" vertical="top"/>
    </xf>
    <xf numFmtId="0" fontId="26" fillId="0" borderId="0" xfId="0" applyFont="1">
      <alignment vertical="top"/>
    </xf>
    <xf numFmtId="169" fontId="26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quotePrefix="1" applyFont="1" applyAlignment="1">
      <alignment horizontal="center" vertical="top"/>
    </xf>
    <xf numFmtId="0" fontId="15" fillId="6" borderId="0" xfId="0" applyNumberFormat="1" applyFont="1" applyFill="1" applyBorder="1" applyAlignment="1"/>
    <xf numFmtId="0" fontId="17" fillId="6" borderId="0" xfId="0" applyFont="1" applyFill="1" applyAlignment="1">
      <alignment horizontal="left" vertical="top"/>
    </xf>
    <xf numFmtId="0" fontId="15" fillId="6" borderId="0" xfId="0" applyNumberFormat="1" applyFont="1" applyFill="1" applyBorder="1" applyAlignment="1">
      <alignment horizontal="center"/>
    </xf>
    <xf numFmtId="0" fontId="20" fillId="6" borderId="0" xfId="0" applyNumberFormat="1" applyFont="1" applyFill="1" applyBorder="1" applyAlignment="1"/>
    <xf numFmtId="0" fontId="17" fillId="6" borderId="0" xfId="0" applyFont="1" applyFill="1" applyAlignment="1">
      <alignment horizontal="center" vertical="top"/>
    </xf>
    <xf numFmtId="0" fontId="17" fillId="6" borderId="0" xfId="0" applyFont="1" applyFill="1">
      <alignment vertical="top"/>
    </xf>
    <xf numFmtId="0" fontId="15" fillId="6" borderId="0" xfId="0" applyFont="1" applyFill="1" applyAlignment="1">
      <alignment horizontal="left" vertical="top"/>
    </xf>
    <xf numFmtId="0" fontId="15" fillId="6" borderId="0" xfId="0" applyFont="1" applyFill="1" applyAlignment="1">
      <alignment horizontal="center" vertical="top"/>
    </xf>
    <xf numFmtId="0" fontId="15" fillId="6" borderId="0" xfId="0" applyFont="1" applyFill="1">
      <alignment vertical="top"/>
    </xf>
    <xf numFmtId="0" fontId="15" fillId="7" borderId="0" xfId="0" applyFont="1" applyFill="1" applyAlignment="1">
      <alignment horizontal="center" vertical="top"/>
    </xf>
    <xf numFmtId="0" fontId="15" fillId="7" borderId="0" xfId="0" applyNumberFormat="1" applyFont="1" applyFill="1" applyBorder="1" applyAlignment="1">
      <alignment horizontal="center"/>
    </xf>
    <xf numFmtId="0" fontId="20" fillId="7" borderId="0" xfId="0" applyNumberFormat="1" applyFont="1" applyFill="1" applyBorder="1" applyAlignment="1"/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5" fillId="0" borderId="0" xfId="0" applyFont="1" applyFill="1">
      <alignment vertical="top"/>
    </xf>
    <xf numFmtId="0" fontId="17" fillId="0" borderId="19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" fillId="0" borderId="8" xfId="2" applyNumberFormat="1" applyFont="1" applyFill="1" applyBorder="1" applyAlignment="1">
      <alignment horizontal="center"/>
    </xf>
    <xf numFmtId="0" fontId="1" fillId="0" borderId="8" xfId="2" quotePrefix="1" applyNumberFormat="1" applyFont="1" applyFill="1" applyBorder="1" applyAlignment="1">
      <alignment horizontal="center"/>
    </xf>
    <xf numFmtId="0" fontId="1" fillId="0" borderId="8" xfId="2" applyNumberFormat="1" applyFont="1" applyFill="1" applyBorder="1" applyAlignment="1">
      <alignment horizontal="center" vertical="center"/>
    </xf>
    <xf numFmtId="1" fontId="1" fillId="0" borderId="8" xfId="2" applyNumberFormat="1" applyFont="1" applyBorder="1" applyAlignment="1">
      <alignment horizontal="center"/>
    </xf>
    <xf numFmtId="1" fontId="1" fillId="0" borderId="8" xfId="2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/>
    </xf>
    <xf numFmtId="0" fontId="15" fillId="0" borderId="23" xfId="0" applyFont="1" applyBorder="1" applyAlignment="1">
      <alignment horizontal="center" vertical="top"/>
    </xf>
    <xf numFmtId="0" fontId="15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" fillId="8" borderId="8" xfId="2" quotePrefix="1" applyNumberFormat="1" applyFont="1" applyFill="1" applyBorder="1" applyAlignment="1">
      <alignment horizontal="center"/>
    </xf>
    <xf numFmtId="0" fontId="1" fillId="8" borderId="8" xfId="2" applyNumberFormat="1" applyFont="1" applyFill="1" applyBorder="1" applyAlignment="1">
      <alignment horizontal="center"/>
    </xf>
    <xf numFmtId="0" fontId="1" fillId="8" borderId="8" xfId="2" applyNumberFormat="1" applyFont="1" applyFill="1" applyBorder="1" applyAlignment="1">
      <alignment horizontal="center" vertical="center"/>
    </xf>
    <xf numFmtId="1" fontId="1" fillId="8" borderId="8" xfId="2" applyNumberFormat="1" applyFont="1" applyFill="1" applyBorder="1" applyAlignment="1">
      <alignment horizontal="center"/>
    </xf>
    <xf numFmtId="1" fontId="1" fillId="8" borderId="8" xfId="2" applyNumberFormat="1" applyFont="1" applyFill="1" applyBorder="1" applyAlignment="1">
      <alignment horizontal="center" vertical="center"/>
    </xf>
    <xf numFmtId="0" fontId="1" fillId="8" borderId="22" xfId="2" quotePrefix="1" applyNumberFormat="1" applyFont="1" applyFill="1" applyBorder="1" applyAlignment="1">
      <alignment horizontal="center"/>
    </xf>
    <xf numFmtId="0" fontId="1" fillId="8" borderId="22" xfId="2" applyNumberFormat="1" applyFont="1" applyFill="1" applyBorder="1" applyAlignment="1">
      <alignment horizontal="center"/>
    </xf>
    <xf numFmtId="0" fontId="1" fillId="8" borderId="22" xfId="2" applyNumberFormat="1" applyFont="1" applyFill="1" applyBorder="1" applyAlignment="1">
      <alignment horizontal="center" vertical="center"/>
    </xf>
    <xf numFmtId="1" fontId="1" fillId="8" borderId="22" xfId="2" applyNumberFormat="1" applyFont="1" applyFill="1" applyBorder="1" applyAlignment="1">
      <alignment horizontal="center"/>
    </xf>
    <xf numFmtId="1" fontId="1" fillId="8" borderId="22" xfId="2" applyNumberFormat="1" applyFont="1" applyFill="1" applyBorder="1" applyAlignment="1">
      <alignment horizontal="center" vertical="center"/>
    </xf>
    <xf numFmtId="0" fontId="1" fillId="9" borderId="8" xfId="2" applyNumberFormat="1" applyFont="1" applyFill="1" applyBorder="1" applyAlignment="1">
      <alignment horizontal="center"/>
    </xf>
    <xf numFmtId="0" fontId="39" fillId="0" borderId="19" xfId="0" applyFont="1" applyBorder="1" applyAlignment="1">
      <alignment horizontal="left" vertical="top"/>
    </xf>
    <xf numFmtId="0" fontId="39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40" fillId="0" borderId="20" xfId="0" applyFont="1" applyBorder="1" applyAlignment="1">
      <alignment horizontal="center" vertical="top"/>
    </xf>
    <xf numFmtId="0" fontId="40" fillId="0" borderId="21" xfId="0" applyFont="1" applyBorder="1" applyAlignment="1">
      <alignment horizontal="center" vertical="top"/>
    </xf>
    <xf numFmtId="0" fontId="3" fillId="0" borderId="4" xfId="2" applyNumberFormat="1" applyFont="1" applyBorder="1" applyAlignment="1"/>
    <xf numFmtId="0" fontId="40" fillId="0" borderId="0" xfId="0" applyFont="1" applyAlignment="1">
      <alignment horizontal="center" vertical="top"/>
    </xf>
    <xf numFmtId="0" fontId="40" fillId="0" borderId="30" xfId="0" applyFont="1" applyBorder="1" applyAlignment="1">
      <alignment horizontal="center" vertical="top"/>
    </xf>
    <xf numFmtId="0" fontId="40" fillId="0" borderId="31" xfId="0" applyFont="1" applyBorder="1" applyAlignment="1">
      <alignment horizontal="center" vertical="top"/>
    </xf>
    <xf numFmtId="2" fontId="40" fillId="0" borderId="0" xfId="0" applyNumberFormat="1" applyFont="1" applyAlignment="1">
      <alignment horizontal="center" vertical="top"/>
    </xf>
    <xf numFmtId="0" fontId="40" fillId="0" borderId="33" xfId="0" applyFont="1" applyBorder="1" applyAlignment="1">
      <alignment horizontal="center" vertical="top"/>
    </xf>
    <xf numFmtId="0" fontId="40" fillId="0" borderId="34" xfId="0" applyFont="1" applyBorder="1" applyAlignment="1">
      <alignment horizontal="center" vertical="top"/>
    </xf>
    <xf numFmtId="0" fontId="1" fillId="9" borderId="23" xfId="2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0" fontId="40" fillId="0" borderId="19" xfId="0" applyFont="1" applyBorder="1" applyAlignment="1">
      <alignment horizontal="center" vertical="top"/>
    </xf>
    <xf numFmtId="2" fontId="40" fillId="0" borderId="21" xfId="0" applyNumberFormat="1" applyFont="1" applyBorder="1" applyAlignment="1">
      <alignment horizontal="center" vertical="top"/>
    </xf>
    <xf numFmtId="0" fontId="40" fillId="0" borderId="4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" fillId="9" borderId="24" xfId="2" applyNumberFormat="1" applyFont="1" applyFill="1" applyBorder="1" applyAlignment="1">
      <alignment horizontal="center"/>
    </xf>
    <xf numFmtId="0" fontId="1" fillId="9" borderId="25" xfId="2" applyNumberFormat="1" applyFont="1" applyFill="1" applyBorder="1" applyAlignment="1">
      <alignment horizontal="center"/>
    </xf>
    <xf numFmtId="0" fontId="1" fillId="8" borderId="25" xfId="2" quotePrefix="1" applyNumberFormat="1" applyFont="1" applyFill="1" applyBorder="1" applyAlignment="1">
      <alignment horizontal="center"/>
    </xf>
    <xf numFmtId="0" fontId="1" fillId="8" borderId="25" xfId="2" applyNumberFormat="1" applyFont="1" applyFill="1" applyBorder="1" applyAlignment="1">
      <alignment horizontal="center"/>
    </xf>
    <xf numFmtId="0" fontId="1" fillId="8" borderId="25" xfId="2" applyNumberFormat="1" applyFont="1" applyFill="1" applyBorder="1" applyAlignment="1">
      <alignment horizontal="center" vertical="center"/>
    </xf>
    <xf numFmtId="1" fontId="1" fillId="8" borderId="25" xfId="2" applyNumberFormat="1" applyFont="1" applyFill="1" applyBorder="1" applyAlignment="1">
      <alignment horizontal="center"/>
    </xf>
    <xf numFmtId="1" fontId="1" fillId="8" borderId="25" xfId="2" applyNumberFormat="1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0" fillId="0" borderId="35" xfId="0" applyFont="1" applyBorder="1" applyAlignment="1">
      <alignment horizontal="right" vertical="top"/>
    </xf>
    <xf numFmtId="0" fontId="40" fillId="0" borderId="28" xfId="0" applyFont="1" applyBorder="1" applyAlignment="1">
      <alignment horizontal="right" vertical="top"/>
    </xf>
    <xf numFmtId="0" fontId="40" fillId="0" borderId="20" xfId="0" quotePrefix="1" applyFont="1" applyBorder="1" applyAlignment="1">
      <alignment horizontal="right" vertical="top"/>
    </xf>
    <xf numFmtId="0" fontId="40" fillId="0" borderId="21" xfId="0" quotePrefix="1" applyFont="1" applyBorder="1" applyAlignment="1">
      <alignment horizontal="right" vertical="top"/>
    </xf>
    <xf numFmtId="0" fontId="40" fillId="0" borderId="32" xfId="0" applyFont="1" applyBorder="1" applyAlignment="1">
      <alignment horizontal="right" vertical="top"/>
    </xf>
    <xf numFmtId="0" fontId="40" fillId="0" borderId="37" xfId="0" applyFont="1" applyBorder="1" applyAlignment="1">
      <alignment horizontal="right" vertical="top"/>
    </xf>
    <xf numFmtId="0" fontId="40" fillId="0" borderId="33" xfId="0" applyFont="1" applyBorder="1" applyAlignment="1">
      <alignment horizontal="right" vertical="top"/>
    </xf>
    <xf numFmtId="0" fontId="17" fillId="0" borderId="26" xfId="0" applyFont="1" applyBorder="1" applyAlignment="1">
      <alignment horizontal="center" vertical="top"/>
    </xf>
    <xf numFmtId="0" fontId="17" fillId="0" borderId="36" xfId="0" applyFont="1" applyBorder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40" fillId="0" borderId="0" xfId="0" quotePrefix="1" applyFont="1" applyAlignment="1">
      <alignment horizontal="right" vertical="top"/>
    </xf>
    <xf numFmtId="0" fontId="40" fillId="0" borderId="29" xfId="0" applyFont="1" applyBorder="1" applyAlignment="1">
      <alignment horizontal="right" vertical="top"/>
    </xf>
    <xf numFmtId="0" fontId="40" fillId="0" borderId="30" xfId="0" applyFont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</cellXfs>
  <cellStyles count="4">
    <cellStyle name="Currency 3" xfId="1"/>
    <cellStyle name="Normal" xfId="0" builtinId="0"/>
    <cellStyle name="Normal 2" xfId="2"/>
    <cellStyle name="Normal 4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19"/>
  <sheetViews>
    <sheetView workbookViewId="0">
      <selection activeCell="E18" sqref="E18"/>
    </sheetView>
  </sheetViews>
  <sheetFormatPr baseColWidth="10" defaultColWidth="10.7109375" defaultRowHeight="14" customHeight="1" x14ac:dyDescent="0"/>
  <cols>
    <col min="1" max="1" width="27.140625" style="1" customWidth="1"/>
    <col min="2" max="2" width="9.140625" style="2" customWidth="1"/>
    <col min="3" max="3" width="6.5703125" style="2" customWidth="1"/>
    <col min="4" max="4" width="5.85546875" style="2" customWidth="1"/>
    <col min="5" max="5" width="8.5703125" style="3" customWidth="1"/>
    <col min="6" max="6" width="31.42578125" style="1" customWidth="1"/>
    <col min="7" max="254" width="10.42578125" style="1" customWidth="1"/>
    <col min="255" max="16384" width="10.7109375" style="4"/>
  </cols>
  <sheetData>
    <row r="1" spans="1:6" ht="14" customHeight="1">
      <c r="A1" s="5" t="s">
        <v>208</v>
      </c>
      <c r="F1" s="6">
        <v>42459</v>
      </c>
    </row>
    <row r="2" spans="1:6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</row>
    <row r="4" spans="1:6" ht="14" customHeight="1">
      <c r="A4" s="5" t="s">
        <v>9</v>
      </c>
    </row>
    <row r="5" spans="1:6" ht="14" customHeight="1">
      <c r="A5" s="10" t="s">
        <v>10</v>
      </c>
      <c r="B5" s="11"/>
      <c r="C5" s="11">
        <v>1</v>
      </c>
      <c r="D5" s="11" t="s">
        <v>7</v>
      </c>
      <c r="E5" s="3">
        <v>42459</v>
      </c>
      <c r="F5" s="10"/>
    </row>
    <row r="6" spans="1:6" ht="14" customHeight="1">
      <c r="A6" s="10" t="s">
        <v>11</v>
      </c>
      <c r="B6" s="11" t="s">
        <v>12</v>
      </c>
      <c r="C6" s="11">
        <v>6</v>
      </c>
      <c r="D6" s="11" t="s">
        <v>7</v>
      </c>
      <c r="E6" s="3">
        <v>42459</v>
      </c>
      <c r="F6" s="10"/>
    </row>
    <row r="7" spans="1:6" ht="14" customHeight="1">
      <c r="A7" s="10" t="s">
        <v>13</v>
      </c>
      <c r="B7" s="11" t="s">
        <v>12</v>
      </c>
      <c r="C7" s="11">
        <v>42</v>
      </c>
      <c r="D7" s="11" t="s">
        <v>7</v>
      </c>
      <c r="E7" s="3">
        <v>42459</v>
      </c>
      <c r="F7" s="10"/>
    </row>
    <row r="8" spans="1:6" ht="14" customHeight="1">
      <c r="A8" s="1" t="s">
        <v>14</v>
      </c>
      <c r="B8" s="2" t="s">
        <v>15</v>
      </c>
      <c r="C8" s="2">
        <v>1</v>
      </c>
      <c r="D8" s="11" t="s">
        <v>7</v>
      </c>
      <c r="E8" s="3">
        <v>42459</v>
      </c>
    </row>
    <row r="9" spans="1:6" ht="14" customHeight="1">
      <c r="A9" s="1" t="s">
        <v>16</v>
      </c>
      <c r="B9" s="2" t="s">
        <v>17</v>
      </c>
      <c r="C9" s="11">
        <v>325</v>
      </c>
      <c r="D9" s="11" t="s">
        <v>7</v>
      </c>
      <c r="E9" s="3">
        <v>42459</v>
      </c>
    </row>
    <row r="10" spans="1:6" ht="14" customHeight="1">
      <c r="A10" s="1" t="s">
        <v>18</v>
      </c>
      <c r="C10" s="2">
        <v>2</v>
      </c>
      <c r="D10" s="11" t="s">
        <v>7</v>
      </c>
      <c r="E10" s="3">
        <v>42459</v>
      </c>
    </row>
    <row r="12" spans="1:6" ht="14" customHeight="1">
      <c r="A12" s="5" t="s">
        <v>19</v>
      </c>
    </row>
    <row r="13" spans="1:6" ht="14" customHeight="1">
      <c r="A13" s="10" t="s">
        <v>10</v>
      </c>
      <c r="B13" s="11"/>
      <c r="C13" s="11">
        <v>4</v>
      </c>
      <c r="D13" s="11" t="s">
        <v>7</v>
      </c>
      <c r="E13" s="3">
        <v>42459</v>
      </c>
      <c r="F13" s="10"/>
    </row>
    <row r="14" spans="1:6" ht="14" customHeight="1">
      <c r="A14" s="10" t="s">
        <v>20</v>
      </c>
      <c r="B14" s="11" t="s">
        <v>12</v>
      </c>
      <c r="C14" s="11">
        <v>150</v>
      </c>
      <c r="D14" s="11" t="s">
        <v>7</v>
      </c>
      <c r="E14" s="3">
        <v>42459</v>
      </c>
      <c r="F14" s="10"/>
    </row>
    <row r="15" spans="1:6" ht="14" customHeight="1">
      <c r="A15" s="1" t="s">
        <v>14</v>
      </c>
      <c r="B15" s="2" t="s">
        <v>15</v>
      </c>
      <c r="C15" s="2">
        <v>40</v>
      </c>
      <c r="D15" s="11" t="s">
        <v>7</v>
      </c>
      <c r="E15" s="3">
        <v>42459</v>
      </c>
    </row>
    <row r="16" spans="1:6" ht="14" customHeight="1">
      <c r="A16" s="1" t="s">
        <v>21</v>
      </c>
      <c r="B16" s="2" t="s">
        <v>22</v>
      </c>
      <c r="C16" s="2">
        <v>123</v>
      </c>
    </row>
    <row r="17" spans="1:6" ht="14" customHeight="1">
      <c r="A17" s="1" t="s">
        <v>16</v>
      </c>
      <c r="B17" s="2" t="s">
        <v>17</v>
      </c>
      <c r="C17" s="11">
        <v>325</v>
      </c>
      <c r="D17" s="11" t="s">
        <v>7</v>
      </c>
      <c r="E17" s="3">
        <v>42459</v>
      </c>
    </row>
    <row r="18" spans="1:6" ht="14" customHeight="1">
      <c r="A18" s="10" t="s">
        <v>23</v>
      </c>
      <c r="B18" s="11" t="s">
        <v>17</v>
      </c>
      <c r="C18" s="11">
        <v>1300</v>
      </c>
      <c r="D18" s="11" t="s">
        <v>7</v>
      </c>
      <c r="E18" s="3">
        <v>42459</v>
      </c>
      <c r="F18" s="211">
        <v>1299.94</v>
      </c>
    </row>
    <row r="19" spans="1:6" ht="14" customHeight="1">
      <c r="A19" s="1" t="s">
        <v>18</v>
      </c>
      <c r="C19" s="2">
        <v>4</v>
      </c>
      <c r="D19" s="11" t="s">
        <v>7</v>
      </c>
      <c r="E19" s="3">
        <v>42459</v>
      </c>
    </row>
  </sheetData>
  <sheetProtection selectLockedCells="1" selectUnlockedCells="1"/>
  <phoneticPr fontId="5" type="noConversion"/>
  <pageMargins left="0.25" right="0.25" top="0.5" bottom="0.5" header="0.51180555555555551" footer="0.51180555555555551"/>
  <pageSetup paperSize="9" scale="90" orientation="portrait" useFirstPageNumber="1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S51"/>
  <sheetViews>
    <sheetView topLeftCell="A16" workbookViewId="0">
      <selection activeCell="E28" sqref="E28"/>
    </sheetView>
  </sheetViews>
  <sheetFormatPr baseColWidth="10" defaultColWidth="10.42578125" defaultRowHeight="13" x14ac:dyDescent="0"/>
  <cols>
    <col min="1" max="1" width="24.85546875" style="101" customWidth="1"/>
    <col min="2" max="2" width="7" style="106" customWidth="1"/>
    <col min="3" max="3" width="12.7109375" style="103" customWidth="1"/>
    <col min="4" max="4" width="8.42578125" style="106" customWidth="1"/>
    <col min="5" max="5" width="8.42578125" style="101" customWidth="1"/>
    <col min="6" max="11" width="8.42578125" style="106" customWidth="1"/>
    <col min="12" max="12" width="20.7109375" style="106" customWidth="1"/>
    <col min="13" max="17" width="4.140625" style="106" customWidth="1"/>
    <col min="18" max="18" width="2.5703125" style="101" customWidth="1"/>
    <col min="19" max="16384" width="10.42578125" style="101"/>
  </cols>
  <sheetData>
    <row r="1" spans="1:253">
      <c r="A1" s="102" t="s">
        <v>1069</v>
      </c>
      <c r="B1" s="107"/>
      <c r="C1" s="137">
        <v>170531</v>
      </c>
      <c r="D1" s="123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  <c r="S1" s="124"/>
    </row>
    <row r="2" spans="1:253">
      <c r="A2" s="102"/>
      <c r="B2" s="107"/>
      <c r="C2" s="137"/>
      <c r="D2" s="123"/>
      <c r="E2" s="124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  <c r="S2" s="124"/>
    </row>
    <row r="3" spans="1:253" s="102" customFormat="1">
      <c r="A3" s="102" t="s">
        <v>223</v>
      </c>
      <c r="B3" s="107" t="s">
        <v>241</v>
      </c>
      <c r="C3" s="104" t="s">
        <v>954</v>
      </c>
      <c r="D3" s="107" t="s">
        <v>751</v>
      </c>
      <c r="E3" s="102" t="s">
        <v>5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253" s="102" customFormat="1">
      <c r="A4" s="125" t="s">
        <v>904</v>
      </c>
      <c r="B4" s="123" t="s">
        <v>7</v>
      </c>
      <c r="C4" s="104"/>
      <c r="D4" s="126">
        <v>7</v>
      </c>
      <c r="E4" s="125" t="s">
        <v>1071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253" s="102" customFormat="1">
      <c r="A5" s="213" t="s">
        <v>644</v>
      </c>
      <c r="B5" s="215"/>
      <c r="C5" s="214"/>
      <c r="D5" s="215">
        <v>5</v>
      </c>
      <c r="E5" s="216" t="s">
        <v>1072</v>
      </c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8"/>
      <c r="S5" s="218"/>
    </row>
    <row r="6" spans="1:253">
      <c r="A6" s="213" t="s">
        <v>645</v>
      </c>
      <c r="B6" s="215"/>
      <c r="C6" s="219"/>
      <c r="D6" s="215">
        <v>32</v>
      </c>
      <c r="E6" s="216" t="s">
        <v>1073</v>
      </c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1"/>
      <c r="S6" s="221"/>
    </row>
    <row r="7" spans="1:253">
      <c r="A7" s="124" t="s">
        <v>894</v>
      </c>
      <c r="B7" s="123" t="s">
        <v>7</v>
      </c>
      <c r="C7" s="137" t="s">
        <v>843</v>
      </c>
      <c r="D7" s="123">
        <f>SUM(D8:D14)</f>
        <v>216</v>
      </c>
      <c r="E7" s="121" t="s">
        <v>896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S7" s="124"/>
    </row>
    <row r="8" spans="1:253">
      <c r="A8" s="125"/>
      <c r="B8" s="123" t="s">
        <v>7</v>
      </c>
      <c r="C8" s="137" t="s">
        <v>895</v>
      </c>
      <c r="D8" s="126">
        <v>107</v>
      </c>
      <c r="E8" s="125" t="s">
        <v>898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4"/>
      <c r="S8" s="124"/>
    </row>
    <row r="9" spans="1:253">
      <c r="A9" s="124"/>
      <c r="B9" s="123" t="s">
        <v>7</v>
      </c>
      <c r="C9" s="137" t="s">
        <v>897</v>
      </c>
      <c r="D9" s="222">
        <v>32</v>
      </c>
      <c r="E9" s="124" t="s">
        <v>899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4"/>
      <c r="S9" s="124"/>
    </row>
    <row r="10" spans="1:253">
      <c r="A10" s="124"/>
      <c r="B10" s="123" t="s">
        <v>7</v>
      </c>
      <c r="C10" s="137" t="s">
        <v>901</v>
      </c>
      <c r="D10" s="223">
        <v>20</v>
      </c>
      <c r="E10" s="224" t="s">
        <v>1092</v>
      </c>
      <c r="F10" s="222"/>
      <c r="G10" s="222"/>
      <c r="H10" s="222"/>
      <c r="I10" s="222"/>
      <c r="J10" s="222"/>
      <c r="K10" s="222"/>
      <c r="L10" s="222"/>
      <c r="M10" s="222"/>
      <c r="N10" s="222"/>
      <c r="O10" s="123"/>
      <c r="P10" s="123"/>
      <c r="Q10" s="123"/>
      <c r="R10" s="124"/>
      <c r="S10" s="124"/>
    </row>
    <row r="11" spans="1:253">
      <c r="A11" s="124"/>
      <c r="B11" s="123" t="s">
        <v>7</v>
      </c>
      <c r="C11" s="137" t="s">
        <v>900</v>
      </c>
      <c r="D11" s="126">
        <v>28</v>
      </c>
      <c r="E11" s="121" t="s">
        <v>1074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4"/>
      <c r="S11" s="124"/>
    </row>
    <row r="12" spans="1:253">
      <c r="A12" s="125"/>
      <c r="B12" s="123" t="s">
        <v>7</v>
      </c>
      <c r="C12" s="137" t="s">
        <v>902</v>
      </c>
      <c r="D12" s="126">
        <v>27</v>
      </c>
      <c r="E12" s="124" t="s">
        <v>903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24"/>
    </row>
    <row r="13" spans="1:253">
      <c r="A13" s="125"/>
      <c r="B13" s="123" t="s">
        <v>7</v>
      </c>
      <c r="C13" s="137" t="s">
        <v>1030</v>
      </c>
      <c r="D13" s="126">
        <v>1</v>
      </c>
      <c r="E13" s="124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4"/>
      <c r="S13" s="124"/>
    </row>
    <row r="14" spans="1:253" s="106" customFormat="1">
      <c r="A14" s="125"/>
      <c r="B14" s="123" t="s">
        <v>7</v>
      </c>
      <c r="C14" s="137" t="s">
        <v>1031</v>
      </c>
      <c r="D14" s="126">
        <v>1</v>
      </c>
      <c r="E14" s="124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4"/>
      <c r="S14" s="124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</row>
    <row r="15" spans="1:253" s="106" customFormat="1">
      <c r="A15" s="213" t="s">
        <v>905</v>
      </c>
      <c r="B15" s="220" t="s">
        <v>7</v>
      </c>
      <c r="C15" s="219"/>
      <c r="D15" s="215">
        <f>D7</f>
        <v>216</v>
      </c>
      <c r="E15" s="216" t="s">
        <v>1099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1"/>
      <c r="S15" s="22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</row>
    <row r="16" spans="1:253" s="106" customFormat="1">
      <c r="A16" s="125" t="s">
        <v>906</v>
      </c>
      <c r="B16" s="123" t="s">
        <v>7</v>
      </c>
      <c r="C16" s="137" t="s">
        <v>907</v>
      </c>
      <c r="D16" s="237">
        <v>107</v>
      </c>
      <c r="E16" s="238" t="s">
        <v>1097</v>
      </c>
      <c r="F16" s="226"/>
      <c r="G16" s="226"/>
      <c r="H16" s="226"/>
      <c r="I16" s="226"/>
      <c r="J16" s="226"/>
      <c r="K16" s="226"/>
      <c r="L16" s="237">
        <v>107</v>
      </c>
      <c r="M16" s="238" t="s">
        <v>1097</v>
      </c>
      <c r="N16" s="226"/>
      <c r="O16" s="226"/>
      <c r="P16" s="226"/>
      <c r="Q16" s="226"/>
      <c r="R16" s="226"/>
      <c r="S16" s="226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</row>
    <row r="17" spans="1:253" s="106" customFormat="1">
      <c r="A17" s="125"/>
      <c r="B17" s="123" t="s">
        <v>7</v>
      </c>
      <c r="C17" s="137" t="s">
        <v>296</v>
      </c>
      <c r="D17" s="237">
        <v>107</v>
      </c>
      <c r="E17" s="238" t="s">
        <v>1098</v>
      </c>
      <c r="F17" s="226"/>
      <c r="G17" s="226"/>
      <c r="H17" s="226"/>
      <c r="I17" s="226"/>
      <c r="J17" s="226"/>
      <c r="K17" s="226"/>
      <c r="L17" s="237">
        <v>107</v>
      </c>
      <c r="M17" s="238" t="s">
        <v>1098</v>
      </c>
      <c r="N17" s="226"/>
      <c r="O17" s="226"/>
      <c r="P17" s="226"/>
      <c r="Q17" s="226"/>
      <c r="R17" s="226"/>
      <c r="S17" s="226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</row>
    <row r="18" spans="1:253" s="106" customFormat="1" ht="14" thickBot="1">
      <c r="A18" s="124"/>
      <c r="B18" s="123"/>
      <c r="C18" s="137"/>
      <c r="D18" s="123"/>
      <c r="E18" s="124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4"/>
      <c r="S18" s="124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</row>
    <row r="19" spans="1:253" s="106" customFormat="1" ht="14" thickBot="1">
      <c r="A19" s="124"/>
      <c r="B19" s="290" t="s">
        <v>1101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53"/>
      <c r="M19" s="123"/>
      <c r="N19" s="123"/>
      <c r="O19" s="123"/>
      <c r="P19" s="123"/>
      <c r="Q19" s="124"/>
      <c r="R19" s="124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</row>
    <row r="20" spans="1:253" s="106" customFormat="1">
      <c r="A20" s="124"/>
      <c r="B20" s="251" t="s">
        <v>1096</v>
      </c>
      <c r="C20" s="252" t="s">
        <v>775</v>
      </c>
      <c r="D20" s="252" t="s">
        <v>1096</v>
      </c>
      <c r="E20" s="252" t="s">
        <v>895</v>
      </c>
      <c r="F20" s="252" t="s">
        <v>897</v>
      </c>
      <c r="G20" s="252" t="s">
        <v>901</v>
      </c>
      <c r="H20" s="252" t="s">
        <v>900</v>
      </c>
      <c r="I20" s="252" t="s">
        <v>902</v>
      </c>
      <c r="J20" s="252" t="s">
        <v>1030</v>
      </c>
      <c r="K20" s="252" t="s">
        <v>1031</v>
      </c>
      <c r="L20" s="228"/>
      <c r="M20" s="129"/>
      <c r="N20" s="123"/>
      <c r="O20" s="123"/>
      <c r="P20" s="123"/>
      <c r="Q20" s="124"/>
      <c r="R20" s="124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</row>
    <row r="21" spans="1:253" s="106" customFormat="1">
      <c r="A21" s="124"/>
      <c r="B21" s="236">
        <v>1</v>
      </c>
      <c r="C21" s="249" t="s">
        <v>1075</v>
      </c>
      <c r="D21" s="239">
        <f>SUM(E21:K21)/2</f>
        <v>4.5</v>
      </c>
      <c r="E21" s="239">
        <v>4</v>
      </c>
      <c r="F21" s="240">
        <v>4</v>
      </c>
      <c r="G21" s="240"/>
      <c r="H21" s="241"/>
      <c r="I21" s="242"/>
      <c r="J21" s="243"/>
      <c r="K21" s="242">
        <v>1</v>
      </c>
      <c r="L21" s="229"/>
      <c r="M21" s="225"/>
      <c r="N21" s="226"/>
      <c r="O21" s="226"/>
      <c r="P21" s="226"/>
      <c r="Q21" s="227"/>
      <c r="R21" s="227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</row>
    <row r="22" spans="1:253" s="106" customFormat="1">
      <c r="A22" s="124"/>
      <c r="B22" s="236">
        <v>1</v>
      </c>
      <c r="C22" s="249" t="s">
        <v>1076</v>
      </c>
      <c r="D22" s="231">
        <f t="shared" ref="D22:D47" si="0">SUM(E22:K22)/2</f>
        <v>4</v>
      </c>
      <c r="E22" s="231">
        <v>4</v>
      </c>
      <c r="F22" s="230">
        <v>4</v>
      </c>
      <c r="G22" s="230"/>
      <c r="H22" s="232"/>
      <c r="I22" s="233"/>
      <c r="J22" s="234"/>
      <c r="K22" s="233"/>
      <c r="L22" s="229"/>
      <c r="M22" s="129"/>
      <c r="N22" s="123"/>
      <c r="O22" s="123"/>
      <c r="P22" s="123"/>
      <c r="Q22" s="124"/>
      <c r="R22" s="124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</row>
    <row r="23" spans="1:253" s="106" customFormat="1">
      <c r="A23" s="124"/>
      <c r="B23" s="236">
        <v>1</v>
      </c>
      <c r="C23" s="249" t="s">
        <v>1076</v>
      </c>
      <c r="D23" s="231">
        <f t="shared" si="0"/>
        <v>4</v>
      </c>
      <c r="E23" s="231">
        <v>4</v>
      </c>
      <c r="F23" s="230">
        <v>4</v>
      </c>
      <c r="G23" s="230"/>
      <c r="H23" s="232"/>
      <c r="I23" s="233"/>
      <c r="J23" s="234"/>
      <c r="K23" s="233"/>
      <c r="L23" s="229"/>
      <c r="M23" s="129"/>
      <c r="N23" s="123"/>
      <c r="O23" s="123"/>
      <c r="P23" s="123"/>
      <c r="Q23" s="124"/>
      <c r="R23" s="124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</row>
    <row r="24" spans="1:253" s="106" customFormat="1">
      <c r="A24" s="124"/>
      <c r="B24" s="236">
        <v>1</v>
      </c>
      <c r="C24" s="249" t="s">
        <v>1076</v>
      </c>
      <c r="D24" s="231">
        <f t="shared" si="0"/>
        <v>4</v>
      </c>
      <c r="E24" s="231">
        <v>4</v>
      </c>
      <c r="F24" s="230">
        <v>4</v>
      </c>
      <c r="G24" s="230"/>
      <c r="H24" s="232"/>
      <c r="I24" s="233"/>
      <c r="J24" s="234"/>
      <c r="K24" s="233"/>
      <c r="L24" s="229"/>
      <c r="M24" s="129"/>
      <c r="N24" s="123"/>
      <c r="O24" s="123"/>
      <c r="P24" s="123"/>
      <c r="Q24" s="124"/>
      <c r="R24" s="124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</row>
    <row r="25" spans="1:253" s="106" customFormat="1">
      <c r="A25" s="124"/>
      <c r="B25" s="236">
        <v>1</v>
      </c>
      <c r="C25" s="249" t="s">
        <v>1077</v>
      </c>
      <c r="D25" s="231">
        <f t="shared" si="0"/>
        <v>4</v>
      </c>
      <c r="E25" s="231">
        <v>4</v>
      </c>
      <c r="F25" s="230"/>
      <c r="G25" s="230">
        <v>4</v>
      </c>
      <c r="H25" s="232"/>
      <c r="I25" s="233"/>
      <c r="J25" s="234"/>
      <c r="K25" s="233"/>
      <c r="L25" s="229"/>
      <c r="M25" s="129"/>
      <c r="N25" s="123"/>
      <c r="O25" s="123"/>
      <c r="P25" s="123"/>
      <c r="Q25" s="124"/>
      <c r="R25" s="124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</row>
    <row r="26" spans="1:253" s="106" customFormat="1">
      <c r="A26" s="124"/>
      <c r="B26" s="236">
        <v>1</v>
      </c>
      <c r="C26" s="249" t="s">
        <v>1078</v>
      </c>
      <c r="D26" s="231">
        <f t="shared" si="0"/>
        <v>4</v>
      </c>
      <c r="E26" s="231">
        <v>4</v>
      </c>
      <c r="F26" s="230"/>
      <c r="G26" s="230">
        <v>4</v>
      </c>
      <c r="H26" s="232"/>
      <c r="I26" s="233"/>
      <c r="J26" s="234"/>
      <c r="K26" s="233"/>
      <c r="L26" s="229"/>
      <c r="M26" s="129"/>
      <c r="N26" s="123"/>
      <c r="O26" s="123"/>
      <c r="P26" s="123"/>
      <c r="Q26" s="124"/>
      <c r="R26" s="124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</row>
    <row r="27" spans="1:253" s="106" customFormat="1">
      <c r="A27" s="124"/>
      <c r="B27" s="236">
        <v>1</v>
      </c>
      <c r="C27" s="249" t="s">
        <v>1079</v>
      </c>
      <c r="D27" s="231">
        <f t="shared" si="0"/>
        <v>4</v>
      </c>
      <c r="E27" s="231">
        <v>4</v>
      </c>
      <c r="F27" s="230"/>
      <c r="G27" s="230">
        <v>2</v>
      </c>
      <c r="H27" s="232">
        <v>2</v>
      </c>
      <c r="I27" s="233"/>
      <c r="J27" s="234"/>
      <c r="K27" s="233"/>
      <c r="L27" s="229"/>
      <c r="M27" s="129"/>
      <c r="N27" s="123"/>
      <c r="O27" s="123"/>
      <c r="P27" s="123"/>
      <c r="Q27" s="124"/>
      <c r="R27" s="124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</row>
    <row r="28" spans="1:253" s="106" customFormat="1">
      <c r="A28" s="124"/>
      <c r="B28" s="236">
        <v>1</v>
      </c>
      <c r="C28" s="249" t="s">
        <v>1080</v>
      </c>
      <c r="D28" s="231">
        <f t="shared" si="0"/>
        <v>4</v>
      </c>
      <c r="E28" s="231">
        <v>4</v>
      </c>
      <c r="F28" s="230"/>
      <c r="G28" s="230"/>
      <c r="H28" s="232">
        <v>4</v>
      </c>
      <c r="I28" s="233"/>
      <c r="J28" s="234"/>
      <c r="K28" s="233"/>
      <c r="L28" s="229"/>
      <c r="M28" s="129"/>
      <c r="N28" s="123"/>
      <c r="O28" s="123"/>
      <c r="P28" s="123"/>
      <c r="Q28" s="124"/>
      <c r="R28" s="124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</row>
    <row r="29" spans="1:253" s="106" customFormat="1">
      <c r="A29" s="124"/>
      <c r="B29" s="236">
        <v>1</v>
      </c>
      <c r="C29" s="249" t="s">
        <v>1081</v>
      </c>
      <c r="D29" s="231">
        <f t="shared" si="0"/>
        <v>4</v>
      </c>
      <c r="E29" s="231">
        <v>4</v>
      </c>
      <c r="F29" s="230"/>
      <c r="G29" s="230"/>
      <c r="H29" s="232">
        <v>4</v>
      </c>
      <c r="I29" s="233"/>
      <c r="J29" s="234"/>
      <c r="K29" s="233"/>
      <c r="L29" s="229"/>
      <c r="M29" s="129"/>
      <c r="N29" s="123"/>
      <c r="O29" s="123"/>
      <c r="P29" s="123"/>
      <c r="Q29" s="124"/>
      <c r="R29" s="124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</row>
    <row r="30" spans="1:253" s="106" customFormat="1">
      <c r="A30" s="124"/>
      <c r="B30" s="236">
        <v>1</v>
      </c>
      <c r="C30" s="249" t="s">
        <v>1082</v>
      </c>
      <c r="D30" s="231">
        <f t="shared" si="0"/>
        <v>4</v>
      </c>
      <c r="E30" s="231">
        <v>4</v>
      </c>
      <c r="F30" s="230"/>
      <c r="G30" s="230"/>
      <c r="H30" s="232">
        <v>4</v>
      </c>
      <c r="I30" s="233"/>
      <c r="J30" s="234"/>
      <c r="K30" s="233"/>
      <c r="L30" s="229"/>
      <c r="M30" s="129"/>
      <c r="N30" s="123"/>
      <c r="O30" s="123"/>
      <c r="P30" s="123"/>
      <c r="Q30" s="124"/>
      <c r="R30" s="124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</row>
    <row r="31" spans="1:253" s="106" customFormat="1">
      <c r="A31" s="124"/>
      <c r="B31" s="236">
        <v>1</v>
      </c>
      <c r="C31" s="249" t="s">
        <v>1083</v>
      </c>
      <c r="D31" s="231">
        <f t="shared" si="0"/>
        <v>4</v>
      </c>
      <c r="E31" s="231">
        <v>4</v>
      </c>
      <c r="F31" s="230"/>
      <c r="G31" s="230"/>
      <c r="H31" s="232"/>
      <c r="I31" s="233">
        <v>4</v>
      </c>
      <c r="J31" s="234"/>
      <c r="K31" s="233"/>
      <c r="L31" s="229"/>
      <c r="M31" s="129"/>
      <c r="N31" s="123"/>
      <c r="O31" s="123"/>
      <c r="P31" s="123"/>
      <c r="Q31" s="124"/>
      <c r="R31" s="124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</row>
    <row r="32" spans="1:253" s="106" customFormat="1">
      <c r="A32" s="124"/>
      <c r="B32" s="236">
        <v>1</v>
      </c>
      <c r="C32" s="249" t="s">
        <v>1083</v>
      </c>
      <c r="D32" s="231">
        <f t="shared" si="0"/>
        <v>4</v>
      </c>
      <c r="E32" s="231">
        <v>4</v>
      </c>
      <c r="F32" s="230"/>
      <c r="G32" s="230"/>
      <c r="H32" s="232"/>
      <c r="I32" s="233">
        <v>4</v>
      </c>
      <c r="J32" s="234"/>
      <c r="K32" s="233"/>
      <c r="L32" s="229"/>
      <c r="M32" s="129"/>
      <c r="N32" s="123"/>
      <c r="O32" s="123"/>
      <c r="P32" s="123"/>
      <c r="Q32" s="124"/>
      <c r="R32" s="124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</row>
    <row r="33" spans="1:253" s="106" customFormat="1">
      <c r="A33" s="124"/>
      <c r="B33" s="236">
        <v>1</v>
      </c>
      <c r="C33" s="249" t="s">
        <v>1083</v>
      </c>
      <c r="D33" s="231">
        <f t="shared" si="0"/>
        <v>4</v>
      </c>
      <c r="E33" s="231">
        <v>4</v>
      </c>
      <c r="F33" s="230"/>
      <c r="G33" s="230"/>
      <c r="H33" s="232"/>
      <c r="I33" s="233">
        <v>4</v>
      </c>
      <c r="J33" s="234"/>
      <c r="K33" s="233"/>
      <c r="L33" s="229"/>
      <c r="M33" s="129"/>
      <c r="N33" s="123"/>
      <c r="O33" s="123"/>
      <c r="P33" s="123"/>
      <c r="Q33" s="124"/>
      <c r="R33" s="124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</row>
    <row r="34" spans="1:253" s="106" customFormat="1">
      <c r="A34" s="124"/>
      <c r="B34" s="236">
        <v>1</v>
      </c>
      <c r="C34" s="249" t="s">
        <v>1084</v>
      </c>
      <c r="D34" s="239">
        <f t="shared" si="0"/>
        <v>3</v>
      </c>
      <c r="E34" s="239">
        <v>3</v>
      </c>
      <c r="F34" s="240"/>
      <c r="G34" s="240"/>
      <c r="H34" s="241"/>
      <c r="I34" s="242">
        <v>3</v>
      </c>
      <c r="J34" s="243"/>
      <c r="K34" s="242"/>
      <c r="L34" s="229"/>
      <c r="M34" s="129"/>
      <c r="N34" s="123"/>
      <c r="O34" s="123"/>
      <c r="P34" s="123"/>
      <c r="Q34" s="124"/>
      <c r="R34" s="124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</row>
    <row r="35" spans="1:253" s="106" customFormat="1">
      <c r="A35" s="124"/>
      <c r="B35" s="236">
        <v>1</v>
      </c>
      <c r="C35" s="249" t="s">
        <v>1083</v>
      </c>
      <c r="D35" s="231">
        <f t="shared" si="0"/>
        <v>4</v>
      </c>
      <c r="E35" s="231">
        <v>4</v>
      </c>
      <c r="F35" s="230"/>
      <c r="G35" s="230"/>
      <c r="H35" s="232"/>
      <c r="I35" s="233">
        <v>4</v>
      </c>
      <c r="J35" s="234"/>
      <c r="K35" s="233"/>
      <c r="L35" s="229"/>
      <c r="M35" s="129"/>
      <c r="N35" s="123"/>
      <c r="O35" s="123"/>
      <c r="P35" s="123"/>
      <c r="Q35" s="124"/>
      <c r="R35" s="124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</row>
    <row r="36" spans="1:253" s="106" customFormat="1">
      <c r="A36" s="124"/>
      <c r="B36" s="236">
        <v>1</v>
      </c>
      <c r="C36" s="249" t="s">
        <v>1083</v>
      </c>
      <c r="D36" s="231">
        <f t="shared" si="0"/>
        <v>4</v>
      </c>
      <c r="E36" s="231">
        <v>4</v>
      </c>
      <c r="F36" s="230"/>
      <c r="G36" s="230"/>
      <c r="H36" s="232"/>
      <c r="I36" s="233">
        <v>4</v>
      </c>
      <c r="J36" s="234"/>
      <c r="K36" s="233"/>
      <c r="L36" s="229"/>
      <c r="M36" s="129"/>
      <c r="N36" s="123"/>
      <c r="O36" s="123"/>
      <c r="P36" s="123"/>
      <c r="Q36" s="124"/>
      <c r="R36" s="124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</row>
    <row r="37" spans="1:253" s="106" customFormat="1">
      <c r="A37" s="124"/>
      <c r="B37" s="236">
        <v>1</v>
      </c>
      <c r="C37" s="249" t="s">
        <v>1083</v>
      </c>
      <c r="D37" s="231">
        <f t="shared" si="0"/>
        <v>4</v>
      </c>
      <c r="E37" s="231">
        <v>4</v>
      </c>
      <c r="F37" s="230"/>
      <c r="G37" s="230"/>
      <c r="H37" s="232"/>
      <c r="I37" s="233">
        <v>4</v>
      </c>
      <c r="J37" s="234"/>
      <c r="K37" s="233"/>
      <c r="L37" s="229"/>
      <c r="M37" s="129"/>
      <c r="N37" s="123"/>
      <c r="O37" s="123"/>
      <c r="P37" s="123"/>
      <c r="Q37" s="124"/>
      <c r="R37" s="124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</row>
    <row r="38" spans="1:253" s="106" customFormat="1">
      <c r="A38" s="124"/>
      <c r="B38" s="236">
        <v>1</v>
      </c>
      <c r="C38" s="249" t="s">
        <v>1085</v>
      </c>
      <c r="D38" s="231">
        <f t="shared" si="0"/>
        <v>4</v>
      </c>
      <c r="E38" s="231">
        <v>4</v>
      </c>
      <c r="F38" s="230"/>
      <c r="G38" s="230"/>
      <c r="H38" s="232">
        <v>4</v>
      </c>
      <c r="I38" s="233"/>
      <c r="J38" s="234"/>
      <c r="K38" s="233"/>
      <c r="L38" s="229"/>
      <c r="M38" s="129"/>
      <c r="N38" s="123"/>
      <c r="O38" s="123"/>
      <c r="P38" s="123"/>
      <c r="Q38" s="124"/>
      <c r="R38" s="124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</row>
    <row r="39" spans="1:253" s="106" customFormat="1">
      <c r="A39" s="124"/>
      <c r="B39" s="236">
        <v>1</v>
      </c>
      <c r="C39" s="249" t="s">
        <v>1086</v>
      </c>
      <c r="D39" s="231">
        <f t="shared" si="0"/>
        <v>4</v>
      </c>
      <c r="E39" s="231">
        <v>4</v>
      </c>
      <c r="F39" s="230"/>
      <c r="G39" s="230"/>
      <c r="H39" s="232">
        <v>4</v>
      </c>
      <c r="I39" s="233"/>
      <c r="J39" s="234"/>
      <c r="K39" s="233"/>
      <c r="L39" s="229"/>
      <c r="M39" s="129"/>
      <c r="N39" s="123"/>
      <c r="O39" s="123"/>
      <c r="P39" s="123"/>
      <c r="Q39" s="124"/>
      <c r="R39" s="124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</row>
    <row r="40" spans="1:253" s="106" customFormat="1">
      <c r="A40" s="124"/>
      <c r="B40" s="236">
        <v>1</v>
      </c>
      <c r="C40" s="249" t="s">
        <v>1087</v>
      </c>
      <c r="D40" s="231">
        <f t="shared" si="0"/>
        <v>4</v>
      </c>
      <c r="E40" s="231">
        <v>4</v>
      </c>
      <c r="F40" s="230"/>
      <c r="G40" s="230"/>
      <c r="H40" s="232">
        <v>4</v>
      </c>
      <c r="I40" s="233"/>
      <c r="J40" s="234"/>
      <c r="K40" s="233"/>
      <c r="L40" s="229"/>
      <c r="M40" s="129"/>
      <c r="N40" s="123"/>
      <c r="O40" s="123"/>
      <c r="P40" s="123"/>
      <c r="Q40" s="124"/>
      <c r="R40" s="124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</row>
    <row r="41" spans="1:253" s="106" customFormat="1">
      <c r="A41" s="124"/>
      <c r="B41" s="236">
        <v>1</v>
      </c>
      <c r="C41" s="249" t="s">
        <v>1088</v>
      </c>
      <c r="D41" s="231">
        <f t="shared" si="0"/>
        <v>4</v>
      </c>
      <c r="E41" s="231">
        <v>4</v>
      </c>
      <c r="F41" s="230"/>
      <c r="G41" s="230">
        <v>2</v>
      </c>
      <c r="H41" s="232">
        <v>2</v>
      </c>
      <c r="I41" s="233"/>
      <c r="J41" s="234"/>
      <c r="K41" s="233"/>
      <c r="L41" s="229"/>
      <c r="M41" s="129"/>
      <c r="N41" s="123"/>
      <c r="O41" s="123"/>
      <c r="P41" s="123"/>
      <c r="Q41" s="124"/>
      <c r="R41" s="124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</row>
    <row r="42" spans="1:253" s="106" customFormat="1">
      <c r="A42" s="124"/>
      <c r="B42" s="236">
        <v>1</v>
      </c>
      <c r="C42" s="249" t="s">
        <v>1089</v>
      </c>
      <c r="D42" s="231">
        <f t="shared" si="0"/>
        <v>4</v>
      </c>
      <c r="E42" s="231">
        <v>4</v>
      </c>
      <c r="F42" s="230"/>
      <c r="G42" s="230">
        <v>4</v>
      </c>
      <c r="H42" s="232"/>
      <c r="I42" s="233"/>
      <c r="J42" s="234"/>
      <c r="K42" s="233"/>
      <c r="L42" s="229"/>
      <c r="M42" s="129"/>
      <c r="N42" s="123"/>
      <c r="O42" s="123"/>
      <c r="P42" s="123"/>
      <c r="Q42" s="124"/>
      <c r="R42" s="124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</row>
    <row r="43" spans="1:253" s="106" customFormat="1">
      <c r="A43" s="124"/>
      <c r="B43" s="236">
        <v>1</v>
      </c>
      <c r="C43" s="249" t="s">
        <v>1090</v>
      </c>
      <c r="D43" s="231">
        <f t="shared" si="0"/>
        <v>4</v>
      </c>
      <c r="E43" s="231">
        <v>4</v>
      </c>
      <c r="F43" s="230"/>
      <c r="G43" s="230">
        <v>4</v>
      </c>
      <c r="H43" s="232"/>
      <c r="I43" s="233"/>
      <c r="J43" s="234"/>
      <c r="K43" s="233"/>
      <c r="L43" s="229"/>
      <c r="M43" s="129"/>
      <c r="N43" s="123"/>
      <c r="O43" s="123"/>
      <c r="P43" s="123"/>
      <c r="Q43" s="124"/>
      <c r="R43" s="124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101"/>
      <c r="IS43" s="101"/>
    </row>
    <row r="44" spans="1:253" s="106" customFormat="1">
      <c r="A44" s="124"/>
      <c r="B44" s="236">
        <v>1</v>
      </c>
      <c r="C44" s="249" t="s">
        <v>1076</v>
      </c>
      <c r="D44" s="231">
        <f t="shared" si="0"/>
        <v>4</v>
      </c>
      <c r="E44" s="231">
        <v>4</v>
      </c>
      <c r="F44" s="230">
        <v>4</v>
      </c>
      <c r="G44" s="230"/>
      <c r="H44" s="232"/>
      <c r="I44" s="233"/>
      <c r="J44" s="234"/>
      <c r="K44" s="233"/>
      <c r="L44" s="229"/>
      <c r="M44" s="129"/>
      <c r="N44" s="123"/>
      <c r="O44" s="123"/>
      <c r="P44" s="123"/>
      <c r="Q44" s="124"/>
      <c r="R44" s="124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  <c r="IB44" s="101"/>
      <c r="IC44" s="101"/>
      <c r="ID44" s="101"/>
      <c r="IE44" s="101"/>
      <c r="IF44" s="101"/>
      <c r="IG44" s="101"/>
      <c r="IH44" s="101"/>
      <c r="II44" s="101"/>
      <c r="IJ44" s="101"/>
      <c r="IK44" s="101"/>
      <c r="IL44" s="101"/>
      <c r="IM44" s="101"/>
      <c r="IN44" s="101"/>
      <c r="IO44" s="101"/>
      <c r="IP44" s="101"/>
      <c r="IQ44" s="101"/>
      <c r="IR44" s="101"/>
      <c r="IS44" s="101"/>
    </row>
    <row r="45" spans="1:253" s="106" customFormat="1">
      <c r="A45" s="124"/>
      <c r="B45" s="236">
        <v>1</v>
      </c>
      <c r="C45" s="249" t="s">
        <v>1076</v>
      </c>
      <c r="D45" s="231">
        <f t="shared" si="0"/>
        <v>4</v>
      </c>
      <c r="E45" s="231">
        <v>4</v>
      </c>
      <c r="F45" s="230">
        <v>4</v>
      </c>
      <c r="G45" s="230"/>
      <c r="H45" s="232"/>
      <c r="I45" s="233"/>
      <c r="J45" s="234"/>
      <c r="K45" s="233"/>
      <c r="L45" s="235" t="s">
        <v>1094</v>
      </c>
      <c r="M45" s="129"/>
      <c r="N45" s="123"/>
      <c r="O45" s="123"/>
      <c r="P45" s="123"/>
      <c r="Q45" s="124"/>
      <c r="R45" s="124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  <c r="HU45" s="101"/>
      <c r="HV45" s="101"/>
      <c r="HW45" s="101"/>
      <c r="HX45" s="101"/>
      <c r="HY45" s="101"/>
      <c r="HZ45" s="101"/>
      <c r="IA45" s="101"/>
      <c r="IB45" s="101"/>
      <c r="IC45" s="101"/>
      <c r="ID45" s="101"/>
      <c r="IE45" s="101"/>
      <c r="IF45" s="101"/>
      <c r="IG45" s="101"/>
      <c r="IH45" s="101"/>
      <c r="II45" s="101"/>
      <c r="IJ45" s="101"/>
      <c r="IK45" s="101"/>
      <c r="IL45" s="101"/>
      <c r="IM45" s="101"/>
      <c r="IN45" s="101"/>
      <c r="IO45" s="101"/>
      <c r="IP45" s="101"/>
      <c r="IQ45" s="101"/>
      <c r="IR45" s="101"/>
      <c r="IS45" s="101"/>
    </row>
    <row r="46" spans="1:253">
      <c r="A46" s="124"/>
      <c r="B46" s="236">
        <v>1</v>
      </c>
      <c r="C46" s="249" t="s">
        <v>1076</v>
      </c>
      <c r="D46" s="231">
        <f t="shared" si="0"/>
        <v>4</v>
      </c>
      <c r="E46" s="231">
        <v>4</v>
      </c>
      <c r="F46" s="230">
        <v>4</v>
      </c>
      <c r="G46" s="230"/>
      <c r="H46" s="232"/>
      <c r="I46" s="233"/>
      <c r="J46" s="234"/>
      <c r="K46" s="233"/>
      <c r="L46" s="235" t="s">
        <v>1095</v>
      </c>
      <c r="M46" s="129"/>
      <c r="N46" s="123"/>
      <c r="O46" s="123"/>
      <c r="P46" s="123"/>
      <c r="Q46" s="124"/>
      <c r="R46" s="124"/>
    </row>
    <row r="47" spans="1:253" ht="14" thickBot="1">
      <c r="A47" s="124"/>
      <c r="B47" s="236">
        <v>1</v>
      </c>
      <c r="C47" s="249" t="s">
        <v>1091</v>
      </c>
      <c r="D47" s="239">
        <f t="shared" si="0"/>
        <v>4.5</v>
      </c>
      <c r="E47" s="244">
        <v>4</v>
      </c>
      <c r="F47" s="245">
        <v>4</v>
      </c>
      <c r="G47" s="245"/>
      <c r="H47" s="246"/>
      <c r="I47" s="247"/>
      <c r="J47" s="248">
        <v>1</v>
      </c>
      <c r="K47" s="247"/>
      <c r="L47" s="250" t="s">
        <v>1100</v>
      </c>
      <c r="M47" s="225"/>
      <c r="N47" s="226"/>
      <c r="O47" s="226"/>
      <c r="P47" s="226"/>
      <c r="Q47" s="227"/>
      <c r="R47" s="227"/>
    </row>
    <row r="48" spans="1:253" ht="14" thickBot="1">
      <c r="A48" s="124"/>
      <c r="B48" s="254">
        <f>SUM(B21:B47)</f>
        <v>27</v>
      </c>
      <c r="C48" s="255">
        <f>SUM(E48:K48)</f>
        <v>216</v>
      </c>
      <c r="D48" s="255">
        <f>SUM(D21:D47)</f>
        <v>108</v>
      </c>
      <c r="E48" s="255">
        <f>SUM(E21:E47)</f>
        <v>107</v>
      </c>
      <c r="F48" s="255">
        <f t="shared" ref="F48:K48" si="1">SUM(F21:F47)</f>
        <v>32</v>
      </c>
      <c r="G48" s="255">
        <f t="shared" si="1"/>
        <v>20</v>
      </c>
      <c r="H48" s="255">
        <f t="shared" si="1"/>
        <v>28</v>
      </c>
      <c r="I48" s="255">
        <f t="shared" si="1"/>
        <v>27</v>
      </c>
      <c r="J48" s="255">
        <f t="shared" si="1"/>
        <v>1</v>
      </c>
      <c r="K48" s="255">
        <f t="shared" si="1"/>
        <v>1</v>
      </c>
      <c r="L48" s="256" t="s">
        <v>1093</v>
      </c>
      <c r="M48" s="129"/>
      <c r="N48" s="123"/>
      <c r="O48" s="123"/>
      <c r="P48" s="123"/>
      <c r="Q48" s="124"/>
      <c r="R48" s="124"/>
    </row>
    <row r="49" spans="2:12">
      <c r="B49" s="257"/>
      <c r="C49" s="282" t="s">
        <v>1102</v>
      </c>
      <c r="D49" s="282"/>
      <c r="E49" s="257">
        <v>107.5</v>
      </c>
      <c r="F49" s="257">
        <v>32.5</v>
      </c>
      <c r="G49" s="257">
        <f t="shared" ref="G49:I49" si="2">G48</f>
        <v>20</v>
      </c>
      <c r="H49" s="257">
        <f t="shared" si="2"/>
        <v>28</v>
      </c>
      <c r="I49" s="257">
        <f t="shared" si="2"/>
        <v>27</v>
      </c>
      <c r="J49" s="257"/>
      <c r="K49" s="257"/>
      <c r="L49" s="257"/>
    </row>
    <row r="50" spans="2:12" ht="14" thickBot="1">
      <c r="B50" s="257"/>
      <c r="C50" s="292" t="s">
        <v>1103</v>
      </c>
      <c r="D50" s="292"/>
      <c r="E50" s="260">
        <f>E49*1.1</f>
        <v>118.25000000000001</v>
      </c>
      <c r="F50" s="260">
        <f t="shared" ref="F50:I50" si="3">F49*1.1</f>
        <v>35.75</v>
      </c>
      <c r="G50" s="260">
        <f t="shared" si="3"/>
        <v>22</v>
      </c>
      <c r="H50" s="260">
        <f t="shared" si="3"/>
        <v>30.800000000000004</v>
      </c>
      <c r="I50" s="260">
        <f t="shared" si="3"/>
        <v>29.700000000000003</v>
      </c>
      <c r="J50" s="257" t="s">
        <v>843</v>
      </c>
      <c r="K50" s="257"/>
      <c r="L50" s="257"/>
    </row>
    <row r="51" spans="2:12" ht="14" thickBot="1">
      <c r="B51" s="257"/>
      <c r="C51" s="293" t="s">
        <v>1104</v>
      </c>
      <c r="D51" s="294"/>
      <c r="E51" s="258">
        <v>119</v>
      </c>
      <c r="F51" s="258">
        <v>36</v>
      </c>
      <c r="G51" s="258">
        <v>23</v>
      </c>
      <c r="H51" s="258">
        <v>31</v>
      </c>
      <c r="I51" s="258">
        <v>30</v>
      </c>
      <c r="J51" s="259">
        <f>SUM(E51:I51)</f>
        <v>239</v>
      </c>
      <c r="K51" s="257"/>
      <c r="L51" s="257"/>
    </row>
  </sheetData>
  <mergeCells count="4">
    <mergeCell ref="B19:K19"/>
    <mergeCell ref="C49:D49"/>
    <mergeCell ref="C50:D50"/>
    <mergeCell ref="C51:D51"/>
  </mergeCells>
  <pageMargins left="0.75" right="0.75" top="1" bottom="1" header="0.5" footer="0.5"/>
  <pageSetup scale="1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6"/>
  <sheetViews>
    <sheetView workbookViewId="0">
      <selection activeCell="J58" sqref="J58"/>
    </sheetView>
  </sheetViews>
  <sheetFormatPr baseColWidth="10" defaultColWidth="8.7109375" defaultRowHeight="13" outlineLevelRow="1" x14ac:dyDescent="0"/>
  <cols>
    <col min="1" max="1" width="30.85546875" customWidth="1"/>
    <col min="2" max="4" width="11" customWidth="1"/>
    <col min="5" max="5" width="10.7109375" style="95" customWidth="1"/>
    <col min="6" max="6" width="11" customWidth="1"/>
    <col min="7" max="7" width="61.42578125" customWidth="1"/>
    <col min="8" max="8" width="4.7109375" customWidth="1"/>
    <col min="9" max="9" width="22.140625" customWidth="1"/>
    <col min="10" max="10" width="78.7109375" customWidth="1"/>
    <col min="11" max="11" width="47.7109375" customWidth="1"/>
    <col min="12" max="12" width="77.5703125" customWidth="1"/>
    <col min="13" max="256" width="11" customWidth="1"/>
  </cols>
  <sheetData>
    <row r="1" spans="1:255" s="10" customFormat="1" ht="14" customHeight="1">
      <c r="A1" s="5" t="s">
        <v>328</v>
      </c>
      <c r="B1" s="2"/>
      <c r="C1" s="2"/>
      <c r="D1" s="2"/>
      <c r="E1" s="3"/>
      <c r="F1" s="3"/>
      <c r="G1" s="140">
        <v>42763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10" customFormat="1" ht="39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9" t="s">
        <v>590</v>
      </c>
      <c r="G2" s="7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12" customFormat="1" ht="12">
      <c r="A3" s="150" t="s">
        <v>207</v>
      </c>
      <c r="B3" s="151"/>
      <c r="C3" s="151"/>
      <c r="D3" s="151"/>
      <c r="E3" s="152"/>
      <c r="F3" s="151"/>
      <c r="G3" s="153" t="s">
        <v>266</v>
      </c>
      <c r="H3" s="147" t="s">
        <v>330</v>
      </c>
      <c r="I3" s="88" t="s">
        <v>371</v>
      </c>
      <c r="J3" s="88" t="s">
        <v>372</v>
      </c>
      <c r="K3" s="88" t="s">
        <v>373</v>
      </c>
      <c r="L3" s="88" t="s">
        <v>374</v>
      </c>
    </row>
    <row r="4" spans="1:255" s="10" customFormat="1" ht="14" customHeight="1">
      <c r="A4" s="154" t="s">
        <v>329</v>
      </c>
      <c r="B4" s="2" t="s">
        <v>242</v>
      </c>
      <c r="C4" s="24">
        <v>64</v>
      </c>
      <c r="D4" s="49" t="s">
        <v>7</v>
      </c>
      <c r="E4" s="155">
        <v>42753</v>
      </c>
      <c r="F4" s="3" t="s">
        <v>330</v>
      </c>
      <c r="G4" s="156" t="s">
        <v>978</v>
      </c>
      <c r="H4" s="148" t="s">
        <v>375</v>
      </c>
      <c r="I4" s="89" t="s">
        <v>376</v>
      </c>
      <c r="J4" s="89" t="s">
        <v>377</v>
      </c>
      <c r="K4" s="89" t="s">
        <v>378</v>
      </c>
      <c r="L4" s="89" t="s">
        <v>379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5" s="10" customFormat="1" ht="14" customHeight="1">
      <c r="A5" s="154" t="s">
        <v>268</v>
      </c>
      <c r="B5" s="2" t="s">
        <v>242</v>
      </c>
      <c r="C5" s="90">
        <v>24</v>
      </c>
      <c r="D5" s="87" t="s">
        <v>8</v>
      </c>
      <c r="E5" s="155">
        <v>42753</v>
      </c>
      <c r="F5" s="91" t="s">
        <v>330</v>
      </c>
      <c r="G5" s="156" t="s">
        <v>979</v>
      </c>
      <c r="H5" s="148" t="s">
        <v>157</v>
      </c>
      <c r="I5" s="89" t="s">
        <v>380</v>
      </c>
      <c r="J5" s="89" t="s">
        <v>381</v>
      </c>
      <c r="K5" s="89" t="s">
        <v>382</v>
      </c>
      <c r="L5" s="89" t="s">
        <v>383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5" s="10" customFormat="1" ht="14" customHeight="1">
      <c r="A6" s="154" t="s">
        <v>269</v>
      </c>
      <c r="B6" s="2" t="s">
        <v>242</v>
      </c>
      <c r="C6" s="87">
        <v>12</v>
      </c>
      <c r="D6" s="87" t="s">
        <v>8</v>
      </c>
      <c r="E6" s="155">
        <v>42753</v>
      </c>
      <c r="F6" s="91" t="s">
        <v>330</v>
      </c>
      <c r="G6" s="157" t="s">
        <v>980</v>
      </c>
      <c r="H6" s="148" t="s">
        <v>324</v>
      </c>
      <c r="I6" s="89" t="s">
        <v>319</v>
      </c>
      <c r="J6" s="89" t="s">
        <v>384</v>
      </c>
      <c r="K6" s="89" t="s">
        <v>539</v>
      </c>
      <c r="L6" s="89" t="s">
        <v>540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5" s="10" customFormat="1" ht="14" customHeight="1">
      <c r="A7" s="154" t="s">
        <v>331</v>
      </c>
      <c r="B7" s="2" t="s">
        <v>242</v>
      </c>
      <c r="C7" s="91">
        <v>4</v>
      </c>
      <c r="D7" s="87" t="s">
        <v>8</v>
      </c>
      <c r="E7" s="146">
        <v>42675</v>
      </c>
      <c r="F7" s="91" t="s">
        <v>330</v>
      </c>
      <c r="G7" s="158" t="s">
        <v>541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5" s="10" customFormat="1" ht="14" customHeight="1">
      <c r="A8" s="154" t="s">
        <v>332</v>
      </c>
      <c r="B8" s="2" t="s">
        <v>242</v>
      </c>
      <c r="C8" s="87" t="s">
        <v>267</v>
      </c>
      <c r="D8" s="87" t="s">
        <v>8</v>
      </c>
      <c r="E8" s="146"/>
      <c r="F8" s="91" t="s">
        <v>330</v>
      </c>
      <c r="G8" s="15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5" s="10" customFormat="1" ht="14" customHeight="1">
      <c r="A9" s="154" t="s">
        <v>270</v>
      </c>
      <c r="B9" s="2" t="s">
        <v>242</v>
      </c>
      <c r="C9" s="91">
        <v>8</v>
      </c>
      <c r="D9" s="87" t="s">
        <v>8</v>
      </c>
      <c r="E9" s="146">
        <v>42675</v>
      </c>
      <c r="F9" s="91" t="s">
        <v>330</v>
      </c>
      <c r="G9" s="158" t="s">
        <v>542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5" s="12" customFormat="1" ht="12">
      <c r="A10" s="154" t="s">
        <v>271</v>
      </c>
      <c r="B10" s="2" t="s">
        <v>242</v>
      </c>
      <c r="C10" s="87" t="s">
        <v>267</v>
      </c>
      <c r="D10" s="87" t="s">
        <v>8</v>
      </c>
      <c r="E10" s="146"/>
      <c r="F10" s="91" t="s">
        <v>330</v>
      </c>
      <c r="G10" s="159"/>
    </row>
    <row r="11" spans="1:255" s="12" customFormat="1" ht="12">
      <c r="A11" s="154" t="s">
        <v>272</v>
      </c>
      <c r="B11" s="2" t="s">
        <v>242</v>
      </c>
      <c r="C11" s="87" t="s">
        <v>267</v>
      </c>
      <c r="D11" s="87" t="s">
        <v>8</v>
      </c>
      <c r="E11" s="146"/>
      <c r="F11" s="91" t="s">
        <v>330</v>
      </c>
      <c r="G11" s="159"/>
    </row>
    <row r="12" spans="1:255" s="12" customFormat="1" ht="12">
      <c r="A12" s="154" t="s">
        <v>981</v>
      </c>
      <c r="B12" s="2" t="s">
        <v>242</v>
      </c>
      <c r="C12" s="2">
        <v>32</v>
      </c>
      <c r="D12" s="87" t="s">
        <v>8</v>
      </c>
      <c r="E12" s="155">
        <v>42753</v>
      </c>
      <c r="F12" s="160" t="s">
        <v>330</v>
      </c>
      <c r="G12" s="161" t="s">
        <v>982</v>
      </c>
    </row>
    <row r="13" spans="1:255" s="12" customFormat="1" ht="12">
      <c r="A13" s="162" t="s">
        <v>775</v>
      </c>
      <c r="B13" s="2" t="s">
        <v>242</v>
      </c>
      <c r="C13" s="2">
        <v>4</v>
      </c>
      <c r="D13" s="87" t="s">
        <v>8</v>
      </c>
      <c r="E13" s="155">
        <v>42753</v>
      </c>
      <c r="F13" s="160" t="s">
        <v>330</v>
      </c>
      <c r="G13" s="161" t="s">
        <v>983</v>
      </c>
    </row>
    <row r="14" spans="1:255" s="12" customFormat="1" ht="12">
      <c r="A14" s="162" t="s">
        <v>958</v>
      </c>
      <c r="B14" s="2" t="s">
        <v>242</v>
      </c>
      <c r="C14" s="2">
        <f>(SUM(C4:C11))</f>
        <v>112</v>
      </c>
      <c r="D14" s="87" t="s">
        <v>8</v>
      </c>
      <c r="E14" s="155">
        <v>42753</v>
      </c>
      <c r="F14" s="160" t="s">
        <v>330</v>
      </c>
      <c r="G14" s="161" t="s">
        <v>959</v>
      </c>
    </row>
    <row r="15" spans="1:255" s="12" customFormat="1" ht="12">
      <c r="A15" s="162" t="s">
        <v>960</v>
      </c>
      <c r="B15" s="2" t="s">
        <v>242</v>
      </c>
      <c r="C15" s="2">
        <v>8</v>
      </c>
      <c r="D15" s="87" t="s">
        <v>8</v>
      </c>
      <c r="E15" s="155">
        <v>42753</v>
      </c>
      <c r="F15" s="160" t="s">
        <v>330</v>
      </c>
      <c r="G15" s="161" t="s">
        <v>961</v>
      </c>
    </row>
    <row r="16" spans="1:255" s="12" customFormat="1" ht="12">
      <c r="A16" s="162" t="s">
        <v>962</v>
      </c>
      <c r="B16" s="2" t="s">
        <v>242</v>
      </c>
      <c r="C16" s="2">
        <v>16</v>
      </c>
      <c r="D16" s="87" t="s">
        <v>8</v>
      </c>
      <c r="E16" s="146">
        <v>42753</v>
      </c>
      <c r="F16" s="160" t="s">
        <v>330</v>
      </c>
      <c r="G16" s="161" t="s">
        <v>963</v>
      </c>
    </row>
    <row r="17" spans="1:7" s="12" customFormat="1" ht="12">
      <c r="A17" s="162" t="s">
        <v>964</v>
      </c>
      <c r="B17" s="2" t="s">
        <v>242</v>
      </c>
      <c r="C17" s="2">
        <v>8</v>
      </c>
      <c r="D17" s="87" t="s">
        <v>8</v>
      </c>
      <c r="E17" s="155">
        <v>42753</v>
      </c>
      <c r="F17" s="160" t="s">
        <v>330</v>
      </c>
      <c r="G17" s="161" t="s">
        <v>965</v>
      </c>
    </row>
    <row r="18" spans="1:7" s="12" customFormat="1" ht="12">
      <c r="A18" s="162" t="s">
        <v>966</v>
      </c>
      <c r="B18" s="2" t="s">
        <v>242</v>
      </c>
      <c r="C18" s="2">
        <f>4*5</f>
        <v>20</v>
      </c>
      <c r="D18" s="87" t="s">
        <v>8</v>
      </c>
      <c r="E18" s="155">
        <v>42753</v>
      </c>
      <c r="F18" s="160" t="s">
        <v>330</v>
      </c>
      <c r="G18" s="161" t="s">
        <v>967</v>
      </c>
    </row>
    <row r="19" spans="1:7" s="12" customFormat="1" ht="12">
      <c r="A19" s="162" t="s">
        <v>968</v>
      </c>
      <c r="B19" s="2" t="s">
        <v>242</v>
      </c>
      <c r="C19" s="2">
        <v>144</v>
      </c>
      <c r="D19" s="87" t="s">
        <v>8</v>
      </c>
      <c r="E19" s="155">
        <v>42753</v>
      </c>
      <c r="F19" s="160" t="s">
        <v>330</v>
      </c>
      <c r="G19" s="161"/>
    </row>
    <row r="20" spans="1:7" s="12" customFormat="1" ht="12">
      <c r="A20" s="162" t="s">
        <v>969</v>
      </c>
      <c r="B20" s="2" t="s">
        <v>242</v>
      </c>
      <c r="C20" s="2">
        <v>64</v>
      </c>
      <c r="D20" s="87" t="s">
        <v>8</v>
      </c>
      <c r="E20" s="155">
        <v>42753</v>
      </c>
      <c r="F20" s="160" t="s">
        <v>330</v>
      </c>
      <c r="G20" s="161"/>
    </row>
    <row r="21" spans="1:7" s="12" customFormat="1" ht="12">
      <c r="A21" s="162" t="s">
        <v>970</v>
      </c>
      <c r="B21" s="2" t="s">
        <v>242</v>
      </c>
      <c r="C21" s="2">
        <f>2*4*2</f>
        <v>16</v>
      </c>
      <c r="D21" s="87" t="s">
        <v>8</v>
      </c>
      <c r="E21" s="155">
        <v>42753</v>
      </c>
      <c r="F21" s="160" t="s">
        <v>330</v>
      </c>
      <c r="G21" s="161" t="s">
        <v>971</v>
      </c>
    </row>
    <row r="22" spans="1:7" s="12" customFormat="1" ht="12">
      <c r="A22" s="162" t="s">
        <v>972</v>
      </c>
      <c r="B22" s="2" t="s">
        <v>242</v>
      </c>
      <c r="C22" s="2">
        <f>2*4*2</f>
        <v>16</v>
      </c>
      <c r="D22" s="87" t="s">
        <v>8</v>
      </c>
      <c r="E22" s="155">
        <v>42753</v>
      </c>
      <c r="F22" s="160" t="s">
        <v>330</v>
      </c>
      <c r="G22" s="161" t="s">
        <v>971</v>
      </c>
    </row>
    <row r="23" spans="1:7" s="12" customFormat="1" ht="12">
      <c r="A23" s="162" t="s">
        <v>973</v>
      </c>
      <c r="B23" s="2" t="s">
        <v>242</v>
      </c>
      <c r="C23" s="2">
        <v>8</v>
      </c>
      <c r="D23" s="87" t="s">
        <v>8</v>
      </c>
      <c r="E23" s="155">
        <v>42758</v>
      </c>
      <c r="F23" s="160" t="s">
        <v>330</v>
      </c>
      <c r="G23" s="161" t="s">
        <v>984</v>
      </c>
    </row>
    <row r="24" spans="1:7" s="12" customFormat="1" ht="12">
      <c r="A24" s="163" t="s">
        <v>273</v>
      </c>
      <c r="B24" s="164"/>
      <c r="C24" s="164"/>
      <c r="D24" s="164"/>
      <c r="E24" s="165"/>
      <c r="F24" s="164"/>
      <c r="G24" s="166" t="s">
        <v>307</v>
      </c>
    </row>
    <row r="25" spans="1:7" s="12" customFormat="1" ht="12">
      <c r="A25" s="167" t="s">
        <v>985</v>
      </c>
      <c r="B25" s="94" t="s">
        <v>88</v>
      </c>
      <c r="C25" s="168">
        <v>0.01</v>
      </c>
      <c r="D25" s="87" t="s">
        <v>8</v>
      </c>
      <c r="E25" s="155">
        <v>42753</v>
      </c>
      <c r="F25" s="94" t="s">
        <v>334</v>
      </c>
      <c r="G25" s="157" t="s">
        <v>986</v>
      </c>
    </row>
    <row r="26" spans="1:7" s="12" customFormat="1" ht="12">
      <c r="A26" s="167" t="s">
        <v>987</v>
      </c>
      <c r="B26" s="94" t="s">
        <v>88</v>
      </c>
      <c r="C26" s="168">
        <v>0.01</v>
      </c>
      <c r="D26" s="87" t="s">
        <v>8</v>
      </c>
      <c r="E26" s="155">
        <v>42753</v>
      </c>
      <c r="F26" s="94" t="s">
        <v>334</v>
      </c>
      <c r="G26" s="157" t="s">
        <v>988</v>
      </c>
    </row>
    <row r="27" spans="1:7" s="12" customFormat="1" ht="12">
      <c r="A27" s="169" t="s">
        <v>989</v>
      </c>
      <c r="B27" s="93"/>
      <c r="C27" s="170"/>
      <c r="D27" s="93"/>
      <c r="E27" s="171">
        <v>42758</v>
      </c>
      <c r="F27" s="93"/>
      <c r="G27" s="172"/>
    </row>
    <row r="28" spans="1:7" s="12" customFormat="1" ht="12">
      <c r="A28" s="169" t="s">
        <v>990</v>
      </c>
      <c r="B28" s="93"/>
      <c r="C28" s="170"/>
      <c r="D28" s="93"/>
      <c r="E28" s="171">
        <v>42758</v>
      </c>
      <c r="F28" s="93"/>
      <c r="G28" s="172"/>
    </row>
    <row r="29" spans="1:7" s="12" customFormat="1" ht="12">
      <c r="A29" s="173" t="s">
        <v>308</v>
      </c>
      <c r="B29" s="87" t="s">
        <v>42</v>
      </c>
      <c r="C29" s="87" t="s">
        <v>267</v>
      </c>
      <c r="D29" s="87" t="s">
        <v>8</v>
      </c>
      <c r="E29" s="146">
        <v>42675</v>
      </c>
      <c r="F29" s="87" t="s">
        <v>330</v>
      </c>
      <c r="G29" s="159"/>
    </row>
    <row r="30" spans="1:7" s="12" customFormat="1" ht="12">
      <c r="A30" s="173" t="s">
        <v>309</v>
      </c>
      <c r="B30" s="87" t="s">
        <v>543</v>
      </c>
      <c r="C30" s="87" t="s">
        <v>267</v>
      </c>
      <c r="D30" s="87" t="s">
        <v>8</v>
      </c>
      <c r="E30" s="146">
        <v>42675</v>
      </c>
      <c r="F30" s="87" t="s">
        <v>157</v>
      </c>
      <c r="G30" s="158" t="s">
        <v>991</v>
      </c>
    </row>
    <row r="31" spans="1:7" s="12" customFormat="1" ht="12">
      <c r="A31" s="167" t="s">
        <v>992</v>
      </c>
      <c r="B31" s="94" t="s">
        <v>347</v>
      </c>
      <c r="C31" s="94" t="s">
        <v>267</v>
      </c>
      <c r="D31" s="94" t="s">
        <v>8</v>
      </c>
      <c r="E31" s="155">
        <v>42753</v>
      </c>
      <c r="F31" s="94" t="s">
        <v>157</v>
      </c>
      <c r="G31" s="157" t="s">
        <v>993</v>
      </c>
    </row>
    <row r="32" spans="1:7" s="12" customFormat="1" ht="12">
      <c r="A32" s="167" t="s">
        <v>994</v>
      </c>
      <c r="B32" s="94" t="s">
        <v>347</v>
      </c>
      <c r="C32" s="94" t="s">
        <v>267</v>
      </c>
      <c r="D32" s="94" t="s">
        <v>8</v>
      </c>
      <c r="E32" s="155">
        <v>42753</v>
      </c>
      <c r="F32" s="94" t="s">
        <v>157</v>
      </c>
      <c r="G32" s="157" t="s">
        <v>995</v>
      </c>
    </row>
    <row r="33" spans="1:7" s="12" customFormat="1" ht="12">
      <c r="A33" s="167" t="s">
        <v>996</v>
      </c>
      <c r="B33" s="94" t="s">
        <v>347</v>
      </c>
      <c r="C33" s="94" t="s">
        <v>267</v>
      </c>
      <c r="D33" s="94" t="s">
        <v>8</v>
      </c>
      <c r="E33" s="155">
        <v>42753</v>
      </c>
      <c r="F33" s="94" t="s">
        <v>157</v>
      </c>
      <c r="G33" s="157" t="s">
        <v>995</v>
      </c>
    </row>
    <row r="34" spans="1:7" s="12" customFormat="1" ht="12">
      <c r="A34" s="167" t="s">
        <v>997</v>
      </c>
      <c r="B34" s="94" t="s">
        <v>347</v>
      </c>
      <c r="C34" s="94" t="s">
        <v>267</v>
      </c>
      <c r="D34" s="94" t="s">
        <v>8</v>
      </c>
      <c r="E34" s="155">
        <v>42753</v>
      </c>
      <c r="F34" s="94" t="s">
        <v>330</v>
      </c>
      <c r="G34" s="157" t="s">
        <v>995</v>
      </c>
    </row>
    <row r="35" spans="1:7" s="12" customFormat="1" ht="12">
      <c r="A35" s="174" t="s">
        <v>349</v>
      </c>
      <c r="B35" s="91" t="s">
        <v>350</v>
      </c>
      <c r="C35" s="94" t="s">
        <v>998</v>
      </c>
      <c r="D35" s="91" t="s">
        <v>8</v>
      </c>
      <c r="E35" s="146">
        <v>42675</v>
      </c>
      <c r="F35" s="91" t="s">
        <v>545</v>
      </c>
      <c r="G35" s="175" t="s">
        <v>351</v>
      </c>
    </row>
    <row r="36" spans="1:7" s="12" customFormat="1" ht="12">
      <c r="A36" s="167" t="s">
        <v>999</v>
      </c>
      <c r="B36" s="94" t="s">
        <v>1000</v>
      </c>
      <c r="C36" s="94" t="s">
        <v>267</v>
      </c>
      <c r="D36" s="94" t="s">
        <v>8</v>
      </c>
      <c r="E36" s="155">
        <v>42753</v>
      </c>
      <c r="F36" s="94" t="s">
        <v>545</v>
      </c>
      <c r="G36" s="176"/>
    </row>
    <row r="37" spans="1:7" s="12" customFormat="1" ht="12">
      <c r="A37" s="177" t="s">
        <v>1001</v>
      </c>
      <c r="B37" s="164"/>
      <c r="C37" s="164"/>
      <c r="D37" s="164"/>
      <c r="E37" s="165"/>
      <c r="F37" s="164"/>
      <c r="G37" s="166"/>
    </row>
    <row r="38" spans="1:7" s="12" customFormat="1" ht="12">
      <c r="A38" s="173" t="s">
        <v>1002</v>
      </c>
      <c r="B38" s="87" t="s">
        <v>340</v>
      </c>
      <c r="C38" s="87" t="s">
        <v>267</v>
      </c>
      <c r="D38" s="87" t="s">
        <v>8</v>
      </c>
      <c r="E38" s="178">
        <v>42755</v>
      </c>
      <c r="F38" s="87" t="s">
        <v>157</v>
      </c>
      <c r="G38" s="159" t="s">
        <v>1003</v>
      </c>
    </row>
    <row r="39" spans="1:7" s="12" customFormat="1" ht="12">
      <c r="A39" s="167" t="s">
        <v>1004</v>
      </c>
      <c r="B39" s="94" t="s">
        <v>86</v>
      </c>
      <c r="C39" s="94" t="s">
        <v>267</v>
      </c>
      <c r="D39" s="94" t="s">
        <v>8</v>
      </c>
      <c r="E39" s="155">
        <v>42753</v>
      </c>
      <c r="F39" s="87"/>
      <c r="G39" s="159"/>
    </row>
    <row r="40" spans="1:7" s="12" customFormat="1" ht="12">
      <c r="A40" s="173" t="s">
        <v>310</v>
      </c>
      <c r="B40" s="87" t="s">
        <v>337</v>
      </c>
      <c r="C40" s="87" t="s">
        <v>267</v>
      </c>
      <c r="D40" s="87" t="s">
        <v>8</v>
      </c>
      <c r="E40" s="146">
        <v>42675</v>
      </c>
      <c r="F40" s="87"/>
      <c r="G40" s="159"/>
    </row>
    <row r="41" spans="1:7" s="12" customFormat="1" ht="12">
      <c r="A41" s="173" t="s">
        <v>338</v>
      </c>
      <c r="B41" s="94" t="s">
        <v>337</v>
      </c>
      <c r="C41" s="87" t="s">
        <v>267</v>
      </c>
      <c r="D41" s="87" t="s">
        <v>8</v>
      </c>
      <c r="E41" s="146">
        <v>42675</v>
      </c>
      <c r="F41" s="87"/>
      <c r="G41" s="159"/>
    </row>
    <row r="42" spans="1:7" s="12" customFormat="1" ht="12">
      <c r="A42" s="173" t="s">
        <v>339</v>
      </c>
      <c r="B42" s="94" t="s">
        <v>340</v>
      </c>
      <c r="C42" s="87" t="s">
        <v>267</v>
      </c>
      <c r="D42" s="87" t="s">
        <v>8</v>
      </c>
      <c r="E42" s="146">
        <v>42675</v>
      </c>
      <c r="F42" s="87"/>
      <c r="G42" s="159"/>
    </row>
    <row r="43" spans="1:7" s="12" customFormat="1" ht="12">
      <c r="A43" s="163" t="s">
        <v>274</v>
      </c>
      <c r="B43" s="164"/>
      <c r="C43" s="164"/>
      <c r="D43" s="164"/>
      <c r="E43" s="165"/>
      <c r="F43" s="164"/>
      <c r="G43" s="166" t="s">
        <v>275</v>
      </c>
    </row>
    <row r="44" spans="1:7" s="12" customFormat="1" ht="12">
      <c r="A44" s="167" t="s">
        <v>276</v>
      </c>
      <c r="B44" s="94" t="s">
        <v>278</v>
      </c>
      <c r="C44" s="94">
        <v>45</v>
      </c>
      <c r="D44" s="94" t="s">
        <v>8</v>
      </c>
      <c r="E44" s="178">
        <v>42758</v>
      </c>
      <c r="F44" s="94" t="s">
        <v>157</v>
      </c>
      <c r="G44" s="157" t="s">
        <v>1005</v>
      </c>
    </row>
    <row r="45" spans="1:7" s="12" customFormat="1" ht="12">
      <c r="A45" s="173" t="s">
        <v>277</v>
      </c>
      <c r="B45" s="87" t="s">
        <v>278</v>
      </c>
      <c r="C45" s="87">
        <v>150</v>
      </c>
      <c r="D45" s="87" t="s">
        <v>8</v>
      </c>
      <c r="E45" s="179">
        <v>42670</v>
      </c>
      <c r="F45" s="87" t="s">
        <v>334</v>
      </c>
      <c r="G45" s="159"/>
    </row>
    <row r="46" spans="1:7" s="12" customFormat="1" ht="12">
      <c r="A46" s="173" t="s">
        <v>1006</v>
      </c>
      <c r="B46" s="94" t="s">
        <v>337</v>
      </c>
      <c r="C46" s="94">
        <v>29.5</v>
      </c>
      <c r="D46" s="94" t="s">
        <v>8</v>
      </c>
      <c r="E46" s="178">
        <v>42758</v>
      </c>
      <c r="F46" s="94" t="s">
        <v>334</v>
      </c>
      <c r="G46" s="159" t="s">
        <v>1007</v>
      </c>
    </row>
    <row r="47" spans="1:7" s="12" customFormat="1" ht="12">
      <c r="A47" s="167" t="s">
        <v>1008</v>
      </c>
      <c r="B47" s="94" t="s">
        <v>1009</v>
      </c>
      <c r="C47" s="93">
        <v>2.8</v>
      </c>
      <c r="D47" s="94" t="s">
        <v>8</v>
      </c>
      <c r="E47" s="178">
        <v>42758</v>
      </c>
      <c r="F47" s="94" t="s">
        <v>324</v>
      </c>
      <c r="G47" s="172" t="s">
        <v>1010</v>
      </c>
    </row>
    <row r="48" spans="1:7" s="12" customFormat="1" ht="12">
      <c r="A48" s="167" t="s">
        <v>1011</v>
      </c>
      <c r="B48" s="94" t="s">
        <v>340</v>
      </c>
      <c r="C48" s="93">
        <v>0.1</v>
      </c>
      <c r="D48" s="94" t="s">
        <v>8</v>
      </c>
      <c r="E48" s="178">
        <v>42758</v>
      </c>
      <c r="F48" s="94" t="s">
        <v>324</v>
      </c>
      <c r="G48" s="172" t="s">
        <v>1012</v>
      </c>
    </row>
    <row r="49" spans="1:7" s="12" customFormat="1" ht="12">
      <c r="A49" s="167" t="s">
        <v>544</v>
      </c>
      <c r="B49" s="94" t="s">
        <v>1013</v>
      </c>
      <c r="C49" s="94">
        <v>110</v>
      </c>
      <c r="D49" s="94" t="s">
        <v>8</v>
      </c>
      <c r="E49" s="178">
        <v>42758</v>
      </c>
      <c r="F49" s="94" t="s">
        <v>334</v>
      </c>
      <c r="G49" s="157" t="s">
        <v>1014</v>
      </c>
    </row>
    <row r="50" spans="1:7" s="12" customFormat="1" ht="12">
      <c r="A50" s="180" t="s">
        <v>341</v>
      </c>
      <c r="B50" s="181"/>
      <c r="C50" s="181"/>
      <c r="D50" s="181"/>
      <c r="E50" s="182">
        <v>42675</v>
      </c>
      <c r="F50" s="181"/>
      <c r="G50" s="183" t="s">
        <v>342</v>
      </c>
    </row>
    <row r="51" spans="1:7" s="12" customFormat="1" ht="12">
      <c r="A51" s="174" t="s">
        <v>1015</v>
      </c>
      <c r="B51" s="91" t="s">
        <v>48</v>
      </c>
      <c r="C51" s="143" t="s">
        <v>343</v>
      </c>
      <c r="D51" s="91" t="s">
        <v>8</v>
      </c>
      <c r="E51" s="146">
        <v>42675</v>
      </c>
      <c r="F51" s="91" t="s">
        <v>375</v>
      </c>
      <c r="G51" s="158" t="s">
        <v>1016</v>
      </c>
    </row>
    <row r="52" spans="1:7" s="12" customFormat="1" ht="12">
      <c r="A52" s="174" t="s">
        <v>344</v>
      </c>
      <c r="B52" s="91" t="s">
        <v>48</v>
      </c>
      <c r="C52" s="143">
        <v>3</v>
      </c>
      <c r="D52" s="91" t="s">
        <v>8</v>
      </c>
      <c r="E52" s="146">
        <v>42675</v>
      </c>
      <c r="F52" s="91" t="s">
        <v>375</v>
      </c>
      <c r="G52" s="158" t="s">
        <v>991</v>
      </c>
    </row>
    <row r="53" spans="1:7" s="12" customFormat="1" ht="12">
      <c r="A53" s="174" t="s">
        <v>345</v>
      </c>
      <c r="B53" s="91" t="s">
        <v>48</v>
      </c>
      <c r="C53" s="184" t="s">
        <v>1017</v>
      </c>
      <c r="D53" s="91" t="s">
        <v>8</v>
      </c>
      <c r="E53" s="146">
        <v>42675</v>
      </c>
      <c r="F53" s="91" t="s">
        <v>375</v>
      </c>
      <c r="G53" s="158" t="s">
        <v>991</v>
      </c>
    </row>
    <row r="54" spans="1:7" s="12" customFormat="1" ht="12">
      <c r="A54" s="185" t="s">
        <v>346</v>
      </c>
      <c r="B54" s="186" t="s">
        <v>48</v>
      </c>
      <c r="C54" s="186" t="s">
        <v>348</v>
      </c>
      <c r="D54" s="186" t="s">
        <v>8</v>
      </c>
      <c r="E54" s="187">
        <v>42675</v>
      </c>
      <c r="F54" s="186" t="s">
        <v>375</v>
      </c>
      <c r="G54" s="158"/>
    </row>
    <row r="55" spans="1:7" s="12" customFormat="1" ht="12">
      <c r="A55" s="185" t="s">
        <v>352</v>
      </c>
      <c r="B55" s="186" t="s">
        <v>337</v>
      </c>
      <c r="C55" s="188" t="s">
        <v>353</v>
      </c>
      <c r="D55" s="186" t="s">
        <v>8</v>
      </c>
      <c r="E55" s="187">
        <v>42675</v>
      </c>
      <c r="F55" s="186" t="s">
        <v>375</v>
      </c>
      <c r="G55" s="175"/>
    </row>
    <row r="56" spans="1:7" s="12" customFormat="1" ht="12">
      <c r="A56" s="185" t="s">
        <v>354</v>
      </c>
      <c r="B56" s="186" t="s">
        <v>340</v>
      </c>
      <c r="C56" s="188" t="s">
        <v>355</v>
      </c>
      <c r="D56" s="186" t="s">
        <v>8</v>
      </c>
      <c r="E56" s="187">
        <v>42675</v>
      </c>
      <c r="F56" s="186" t="s">
        <v>375</v>
      </c>
      <c r="G56" s="158"/>
    </row>
    <row r="57" spans="1:7" s="12" customFormat="1" ht="12">
      <c r="A57" s="189" t="s">
        <v>356</v>
      </c>
      <c r="B57" s="190"/>
      <c r="C57" s="191" t="s">
        <v>357</v>
      </c>
      <c r="D57" s="190" t="s">
        <v>8</v>
      </c>
      <c r="E57" s="192">
        <v>42676</v>
      </c>
      <c r="F57" s="190" t="s">
        <v>375</v>
      </c>
      <c r="G57" s="193" t="s">
        <v>358</v>
      </c>
    </row>
    <row r="58" spans="1:7" s="12" customFormat="1" ht="12">
      <c r="A58" s="92"/>
      <c r="B58" s="91"/>
      <c r="C58" s="149"/>
      <c r="D58" s="91"/>
      <c r="E58" s="146"/>
      <c r="F58" s="91"/>
      <c r="G58" s="92"/>
    </row>
    <row r="59" spans="1:7" s="12" customFormat="1" ht="12">
      <c r="A59" s="141" t="s">
        <v>298</v>
      </c>
      <c r="B59" s="91"/>
      <c r="C59" s="91"/>
      <c r="D59" s="91"/>
      <c r="E59" s="146"/>
      <c r="F59" s="142"/>
      <c r="G59" s="92" t="s">
        <v>1018</v>
      </c>
    </row>
    <row r="60" spans="1:7" s="12" customFormat="1" ht="12" outlineLevel="1">
      <c r="A60" s="92" t="s">
        <v>279</v>
      </c>
      <c r="B60" s="91" t="s">
        <v>292</v>
      </c>
      <c r="C60" s="143">
        <v>4.5</v>
      </c>
      <c r="D60" s="91" t="s">
        <v>8</v>
      </c>
      <c r="E60" s="146">
        <v>42723</v>
      </c>
      <c r="F60" s="91"/>
      <c r="G60" s="92"/>
    </row>
    <row r="61" spans="1:7" s="12" customFormat="1" ht="12" outlineLevel="1">
      <c r="A61" s="92" t="s">
        <v>359</v>
      </c>
      <c r="B61" s="91" t="s">
        <v>292</v>
      </c>
      <c r="C61" s="143">
        <v>14</v>
      </c>
      <c r="D61" s="91" t="s">
        <v>8</v>
      </c>
      <c r="E61" s="146">
        <v>42723</v>
      </c>
      <c r="F61" s="91"/>
      <c r="G61" s="92"/>
    </row>
    <row r="62" spans="1:7" s="12" customFormat="1" ht="12" outlineLevel="1">
      <c r="A62" s="92" t="s">
        <v>280</v>
      </c>
      <c r="B62" s="91" t="s">
        <v>292</v>
      </c>
      <c r="C62" s="91">
        <v>15</v>
      </c>
      <c r="D62" s="91" t="s">
        <v>8</v>
      </c>
      <c r="E62" s="146">
        <v>42723</v>
      </c>
      <c r="F62" s="91"/>
      <c r="G62" s="92"/>
    </row>
    <row r="63" spans="1:7" s="12" customFormat="1" ht="12" outlineLevel="1">
      <c r="A63" s="92" t="s">
        <v>300</v>
      </c>
      <c r="B63" s="91" t="s">
        <v>292</v>
      </c>
      <c r="C63" s="143">
        <v>3.5</v>
      </c>
      <c r="D63" s="91" t="s">
        <v>8</v>
      </c>
      <c r="E63" s="146">
        <v>42723</v>
      </c>
      <c r="F63" s="91"/>
      <c r="G63" s="92"/>
    </row>
    <row r="64" spans="1:7" s="12" customFormat="1" ht="12" outlineLevel="1">
      <c r="A64" s="92" t="s">
        <v>546</v>
      </c>
      <c r="B64" s="91" t="s">
        <v>293</v>
      </c>
      <c r="C64" s="143">
        <v>490</v>
      </c>
      <c r="D64" s="91" t="s">
        <v>8</v>
      </c>
      <c r="E64" s="146">
        <v>42723</v>
      </c>
      <c r="F64" s="91"/>
      <c r="G64" s="92"/>
    </row>
    <row r="65" spans="1:7" s="12" customFormat="1" ht="12" outlineLevel="1">
      <c r="A65" s="92" t="s">
        <v>360</v>
      </c>
      <c r="B65" s="91" t="s">
        <v>333</v>
      </c>
      <c r="C65" s="144">
        <v>1E-4</v>
      </c>
      <c r="D65" s="91" t="s">
        <v>8</v>
      </c>
      <c r="E65" s="146">
        <v>42723</v>
      </c>
      <c r="F65" s="91" t="s">
        <v>334</v>
      </c>
      <c r="G65" s="92" t="s">
        <v>361</v>
      </c>
    </row>
    <row r="66" spans="1:7" s="12" customFormat="1" ht="12" outlineLevel="1">
      <c r="A66" s="92" t="s">
        <v>335</v>
      </c>
      <c r="B66" s="91" t="s">
        <v>333</v>
      </c>
      <c r="C66" s="91" t="s">
        <v>336</v>
      </c>
      <c r="D66" s="91" t="s">
        <v>8</v>
      </c>
      <c r="E66" s="146">
        <v>42723</v>
      </c>
      <c r="F66" s="91" t="s">
        <v>334</v>
      </c>
      <c r="G66" s="92" t="s">
        <v>361</v>
      </c>
    </row>
    <row r="67" spans="1:7" s="12" customFormat="1" ht="12" outlineLevel="1">
      <c r="A67" s="92" t="s">
        <v>547</v>
      </c>
      <c r="B67" s="91" t="s">
        <v>294</v>
      </c>
      <c r="C67" s="91">
        <v>985</v>
      </c>
      <c r="D67" s="91" t="s">
        <v>8</v>
      </c>
      <c r="E67" s="146">
        <v>42723</v>
      </c>
      <c r="F67" s="91"/>
      <c r="G67" s="92"/>
    </row>
    <row r="68" spans="1:7" s="12" customFormat="1" ht="12" outlineLevel="1">
      <c r="A68" s="92" t="s">
        <v>283</v>
      </c>
      <c r="B68" s="91" t="s">
        <v>242</v>
      </c>
      <c r="C68" s="91" t="s">
        <v>548</v>
      </c>
      <c r="D68" s="91" t="s">
        <v>8</v>
      </c>
      <c r="E68" s="146">
        <v>42723</v>
      </c>
      <c r="F68" s="91"/>
      <c r="G68" s="92"/>
    </row>
    <row r="69" spans="1:7" s="12" customFormat="1" ht="12" outlineLevel="1">
      <c r="A69" s="92" t="s">
        <v>362</v>
      </c>
      <c r="B69" s="91" t="s">
        <v>304</v>
      </c>
      <c r="C69" s="143" t="s">
        <v>549</v>
      </c>
      <c r="D69" s="91" t="s">
        <v>8</v>
      </c>
      <c r="E69" s="146">
        <v>42723</v>
      </c>
      <c r="F69" s="91"/>
      <c r="G69" s="92" t="s">
        <v>550</v>
      </c>
    </row>
    <row r="70" spans="1:7" s="12" customFormat="1" ht="12" outlineLevel="1">
      <c r="A70" s="92" t="s">
        <v>301</v>
      </c>
      <c r="B70" s="91" t="s">
        <v>304</v>
      </c>
      <c r="C70" s="143">
        <v>0.5</v>
      </c>
      <c r="D70" s="91" t="s">
        <v>8</v>
      </c>
      <c r="E70" s="146">
        <v>42723</v>
      </c>
      <c r="F70" s="91"/>
      <c r="G70" s="92" t="s">
        <v>363</v>
      </c>
    </row>
    <row r="71" spans="1:7" s="12" customFormat="1" ht="12" outlineLevel="1">
      <c r="A71" s="92" t="s">
        <v>291</v>
      </c>
      <c r="B71" s="91" t="s">
        <v>292</v>
      </c>
      <c r="C71" s="143">
        <v>0.25</v>
      </c>
      <c r="D71" s="91" t="s">
        <v>8</v>
      </c>
      <c r="E71" s="146">
        <v>42723</v>
      </c>
      <c r="F71" s="91"/>
      <c r="G71" s="92"/>
    </row>
    <row r="72" spans="1:7" s="12" customFormat="1" ht="12" outlineLevel="1">
      <c r="A72" s="92" t="s">
        <v>284</v>
      </c>
      <c r="B72" s="91" t="s">
        <v>292</v>
      </c>
      <c r="C72" s="91">
        <v>14</v>
      </c>
      <c r="D72" s="91" t="s">
        <v>8</v>
      </c>
      <c r="E72" s="146">
        <v>42723</v>
      </c>
      <c r="F72" s="91"/>
      <c r="G72" s="92"/>
    </row>
    <row r="73" spans="1:7" s="12" customFormat="1" ht="12" outlineLevel="1">
      <c r="A73" s="92" t="s">
        <v>364</v>
      </c>
      <c r="B73" s="91" t="s">
        <v>292</v>
      </c>
      <c r="C73" s="91">
        <v>0.5</v>
      </c>
      <c r="D73" s="91" t="s">
        <v>8</v>
      </c>
      <c r="E73" s="146">
        <v>42723</v>
      </c>
      <c r="F73" s="91"/>
      <c r="G73" s="92"/>
    </row>
    <row r="74" spans="1:7" s="12" customFormat="1" ht="12" outlineLevel="1">
      <c r="A74" s="92" t="s">
        <v>285</v>
      </c>
      <c r="B74" s="91" t="s">
        <v>292</v>
      </c>
      <c r="C74" s="91">
        <v>39.1</v>
      </c>
      <c r="D74" s="91" t="s">
        <v>8</v>
      </c>
      <c r="E74" s="146">
        <v>42723</v>
      </c>
      <c r="F74" s="91"/>
      <c r="G74" s="92"/>
    </row>
    <row r="75" spans="1:7" s="12" customFormat="1" ht="12" outlineLevel="1">
      <c r="A75" s="92" t="s">
        <v>286</v>
      </c>
      <c r="B75" s="91" t="s">
        <v>295</v>
      </c>
      <c r="C75" s="91">
        <v>2.1900000000000001E-3</v>
      </c>
      <c r="D75" s="91" t="s">
        <v>8</v>
      </c>
      <c r="E75" s="146">
        <v>42723</v>
      </c>
      <c r="F75" s="91"/>
      <c r="G75" s="92"/>
    </row>
    <row r="76" spans="1:7" s="12" customFormat="1" ht="12" outlineLevel="1">
      <c r="A76" s="92" t="s">
        <v>551</v>
      </c>
      <c r="B76" s="91" t="s">
        <v>552</v>
      </c>
      <c r="C76" s="91">
        <v>0.23</v>
      </c>
      <c r="D76" s="91" t="s">
        <v>8</v>
      </c>
      <c r="E76" s="146">
        <v>42723</v>
      </c>
      <c r="F76" s="91"/>
      <c r="G76" s="92"/>
    </row>
    <row r="77" spans="1:7" s="12" customFormat="1" ht="12" outlineLevel="1">
      <c r="A77" s="92" t="s">
        <v>287</v>
      </c>
      <c r="B77" s="91" t="s">
        <v>157</v>
      </c>
      <c r="C77" s="91" t="s">
        <v>553</v>
      </c>
      <c r="D77" s="91" t="s">
        <v>8</v>
      </c>
      <c r="E77" s="146">
        <v>42723</v>
      </c>
      <c r="F77" s="91"/>
      <c r="G77" s="92"/>
    </row>
    <row r="78" spans="1:7" s="12" customFormat="1" ht="12" outlineLevel="1">
      <c r="A78" s="92" t="s">
        <v>302</v>
      </c>
      <c r="B78" s="91" t="s">
        <v>554</v>
      </c>
      <c r="C78" s="91" t="s">
        <v>555</v>
      </c>
      <c r="D78" s="91" t="s">
        <v>8</v>
      </c>
      <c r="E78" s="146">
        <v>42723</v>
      </c>
      <c r="F78" s="91"/>
      <c r="G78" s="92"/>
    </row>
    <row r="79" spans="1:7" s="12" customFormat="1" ht="12" outlineLevel="1">
      <c r="A79" s="92" t="s">
        <v>288</v>
      </c>
      <c r="B79" s="91" t="s">
        <v>296</v>
      </c>
      <c r="C79" s="91">
        <v>0.5</v>
      </c>
      <c r="D79" s="91" t="s">
        <v>8</v>
      </c>
      <c r="E79" s="146">
        <v>42723</v>
      </c>
      <c r="F79" s="91"/>
      <c r="G79" s="92"/>
    </row>
    <row r="80" spans="1:7" s="12" customFormat="1" ht="12" outlineLevel="1">
      <c r="A80" s="92" t="s">
        <v>556</v>
      </c>
      <c r="B80" s="91" t="s">
        <v>86</v>
      </c>
      <c r="C80" s="91" t="s">
        <v>431</v>
      </c>
      <c r="D80" s="91" t="s">
        <v>8</v>
      </c>
      <c r="E80" s="146">
        <v>42723</v>
      </c>
      <c r="F80" s="91"/>
      <c r="G80" s="92"/>
    </row>
    <row r="81" spans="1:7" s="12" customFormat="1" ht="12" outlineLevel="1">
      <c r="A81" s="92" t="s">
        <v>365</v>
      </c>
      <c r="B81" s="91" t="s">
        <v>297</v>
      </c>
      <c r="C81" s="91" t="s">
        <v>267</v>
      </c>
      <c r="D81" s="91" t="s">
        <v>8</v>
      </c>
      <c r="E81" s="146">
        <v>42723</v>
      </c>
      <c r="F81" s="91"/>
      <c r="G81" s="92"/>
    </row>
    <row r="82" spans="1:7" s="12" customFormat="1" ht="12" outlineLevel="1">
      <c r="A82" s="92" t="s">
        <v>366</v>
      </c>
      <c r="B82" s="91" t="s">
        <v>367</v>
      </c>
      <c r="C82" s="91" t="s">
        <v>267</v>
      </c>
      <c r="D82" s="91" t="s">
        <v>8</v>
      </c>
      <c r="E82" s="146"/>
      <c r="F82" s="91"/>
      <c r="G82" s="92"/>
    </row>
    <row r="83" spans="1:7" s="12" customFormat="1" ht="12" outlineLevel="1">
      <c r="A83" s="92" t="s">
        <v>368</v>
      </c>
      <c r="B83" s="91"/>
      <c r="C83" s="91" t="s">
        <v>267</v>
      </c>
      <c r="D83" s="91" t="s">
        <v>8</v>
      </c>
      <c r="E83" s="146"/>
      <c r="F83" s="91"/>
      <c r="G83" s="92"/>
    </row>
    <row r="84" spans="1:7" s="12" customFormat="1" ht="12" outlineLevel="1">
      <c r="A84" s="92" t="s">
        <v>290</v>
      </c>
      <c r="B84" s="91" t="s">
        <v>337</v>
      </c>
      <c r="C84" s="91" t="s">
        <v>267</v>
      </c>
      <c r="D84" s="91" t="s">
        <v>8</v>
      </c>
      <c r="E84" s="146"/>
      <c r="F84" s="91"/>
      <c r="G84" s="92"/>
    </row>
    <row r="85" spans="1:7" s="12" customFormat="1" ht="12" outlineLevel="1">
      <c r="A85" s="92" t="s">
        <v>303</v>
      </c>
      <c r="B85" s="91" t="s">
        <v>337</v>
      </c>
      <c r="C85" s="91" t="s">
        <v>267</v>
      </c>
      <c r="D85" s="91" t="s">
        <v>8</v>
      </c>
      <c r="E85" s="146"/>
      <c r="F85" s="91"/>
      <c r="G85" s="92"/>
    </row>
    <row r="86" spans="1:7" s="12" customFormat="1" ht="12" outlineLevel="1">
      <c r="A86" s="92" t="s">
        <v>369</v>
      </c>
      <c r="B86" s="91" t="s">
        <v>48</v>
      </c>
      <c r="C86" s="91" t="s">
        <v>370</v>
      </c>
      <c r="D86" s="91" t="s">
        <v>8</v>
      </c>
      <c r="E86" s="146"/>
      <c r="F86" s="91"/>
      <c r="G86" s="92"/>
    </row>
    <row r="87" spans="1:7" s="12" customFormat="1" ht="12" outlineLevel="1">
      <c r="A87" s="92"/>
      <c r="B87" s="91"/>
      <c r="C87" s="91"/>
      <c r="D87" s="91"/>
      <c r="E87" s="146"/>
      <c r="F87" s="91"/>
      <c r="G87" s="92"/>
    </row>
    <row r="88" spans="1:7" s="12" customFormat="1" ht="12">
      <c r="A88" s="141" t="s">
        <v>557</v>
      </c>
      <c r="B88" s="91"/>
      <c r="C88" s="91"/>
      <c r="D88" s="91"/>
      <c r="E88" s="146"/>
      <c r="F88" s="142"/>
      <c r="G88" s="141" t="s">
        <v>558</v>
      </c>
    </row>
    <row r="89" spans="1:7" s="12" customFormat="1" ht="12" outlineLevel="1">
      <c r="A89" s="92" t="s">
        <v>559</v>
      </c>
      <c r="B89" s="91" t="s">
        <v>292</v>
      </c>
      <c r="C89" s="143">
        <v>3.2</v>
      </c>
      <c r="D89" s="91" t="s">
        <v>8</v>
      </c>
      <c r="E89" s="146">
        <v>42677</v>
      </c>
      <c r="F89" s="91"/>
      <c r="G89" s="92" t="s">
        <v>560</v>
      </c>
    </row>
    <row r="90" spans="1:7" s="12" customFormat="1" ht="12" outlineLevel="1">
      <c r="A90" s="92" t="s">
        <v>359</v>
      </c>
      <c r="B90" s="91" t="s">
        <v>292</v>
      </c>
      <c r="C90" s="143" t="s">
        <v>561</v>
      </c>
      <c r="D90" s="91" t="s">
        <v>8</v>
      </c>
      <c r="E90" s="146">
        <v>42677</v>
      </c>
      <c r="F90" s="91"/>
      <c r="G90" s="92"/>
    </row>
    <row r="91" spans="1:7" s="12" customFormat="1" ht="12" outlineLevel="1">
      <c r="A91" s="92" t="s">
        <v>280</v>
      </c>
      <c r="B91" s="91" t="s">
        <v>292</v>
      </c>
      <c r="C91" s="143">
        <v>20</v>
      </c>
      <c r="D91" s="91" t="s">
        <v>8</v>
      </c>
      <c r="E91" s="146">
        <v>42677</v>
      </c>
      <c r="F91" s="91"/>
      <c r="G91" s="92"/>
    </row>
    <row r="92" spans="1:7" s="12" customFormat="1" ht="12" outlineLevel="1">
      <c r="A92" s="92" t="s">
        <v>300</v>
      </c>
      <c r="B92" s="91" t="s">
        <v>292</v>
      </c>
      <c r="C92" s="143">
        <v>17.5</v>
      </c>
      <c r="D92" s="91" t="s">
        <v>8</v>
      </c>
      <c r="E92" s="146">
        <v>42677</v>
      </c>
      <c r="F92" s="91"/>
      <c r="G92" s="92"/>
    </row>
    <row r="93" spans="1:7" s="12" customFormat="1" ht="12" outlineLevel="1">
      <c r="A93" s="92" t="s">
        <v>281</v>
      </c>
      <c r="B93" s="91" t="s">
        <v>293</v>
      </c>
      <c r="C93" s="143">
        <v>0</v>
      </c>
      <c r="D93" s="91" t="s">
        <v>8</v>
      </c>
      <c r="E93" s="146">
        <v>42677</v>
      </c>
      <c r="F93" s="91"/>
      <c r="G93" s="92"/>
    </row>
    <row r="94" spans="1:7" s="12" customFormat="1" ht="12" outlineLevel="1">
      <c r="A94" s="92" t="s">
        <v>360</v>
      </c>
      <c r="B94" s="91" t="s">
        <v>333</v>
      </c>
      <c r="C94" s="145">
        <f>+-0.0015</f>
        <v>-1.5E-3</v>
      </c>
      <c r="D94" s="91" t="s">
        <v>8</v>
      </c>
      <c r="E94" s="146">
        <v>42677</v>
      </c>
      <c r="F94" s="91" t="s">
        <v>334</v>
      </c>
      <c r="G94" s="92" t="s">
        <v>562</v>
      </c>
    </row>
    <row r="95" spans="1:7" s="12" customFormat="1" ht="12" outlineLevel="1">
      <c r="A95" s="92" t="s">
        <v>335</v>
      </c>
      <c r="B95" s="91" t="s">
        <v>333</v>
      </c>
      <c r="C95" s="91"/>
      <c r="D95" s="91" t="s">
        <v>8</v>
      </c>
      <c r="E95" s="146">
        <v>42677</v>
      </c>
      <c r="F95" s="91" t="s">
        <v>334</v>
      </c>
      <c r="G95" s="92" t="s">
        <v>361</v>
      </c>
    </row>
    <row r="96" spans="1:7" s="12" customFormat="1" ht="12" outlineLevel="1">
      <c r="A96" s="92" t="s">
        <v>282</v>
      </c>
      <c r="B96" s="91" t="s">
        <v>294</v>
      </c>
      <c r="C96" s="143">
        <v>3380</v>
      </c>
      <c r="D96" s="91" t="s">
        <v>8</v>
      </c>
      <c r="E96" s="146">
        <v>42677</v>
      </c>
      <c r="F96" s="91"/>
      <c r="G96" s="92"/>
    </row>
    <row r="97" spans="1:7" s="12" customFormat="1" ht="12" outlineLevel="1">
      <c r="A97" s="92" t="s">
        <v>283</v>
      </c>
      <c r="B97" s="91" t="s">
        <v>242</v>
      </c>
      <c r="C97" s="143" t="s">
        <v>563</v>
      </c>
      <c r="D97" s="91" t="s">
        <v>8</v>
      </c>
      <c r="E97" s="146">
        <v>42677</v>
      </c>
      <c r="F97" s="91"/>
      <c r="G97" s="92"/>
    </row>
    <row r="98" spans="1:7" s="12" customFormat="1" ht="12" outlineLevel="1">
      <c r="A98" s="92" t="s">
        <v>362</v>
      </c>
      <c r="B98" s="91" t="s">
        <v>304</v>
      </c>
      <c r="C98" s="143" t="s">
        <v>564</v>
      </c>
      <c r="D98" s="91" t="s">
        <v>8</v>
      </c>
      <c r="E98" s="146">
        <v>42677</v>
      </c>
      <c r="F98" s="91"/>
      <c r="G98" s="92"/>
    </row>
    <row r="99" spans="1:7" s="12" customFormat="1" ht="12" outlineLevel="1">
      <c r="A99" s="92" t="s">
        <v>301</v>
      </c>
      <c r="B99" s="91" t="s">
        <v>305</v>
      </c>
      <c r="C99" s="91"/>
      <c r="D99" s="91" t="s">
        <v>8</v>
      </c>
      <c r="E99" s="146">
        <v>42677</v>
      </c>
      <c r="F99" s="91"/>
      <c r="G99" s="92" t="s">
        <v>565</v>
      </c>
    </row>
    <row r="100" spans="1:7" s="12" customFormat="1" ht="12" outlineLevel="1">
      <c r="A100" s="92" t="s">
        <v>291</v>
      </c>
      <c r="B100" s="91" t="s">
        <v>306</v>
      </c>
      <c r="C100" s="91"/>
      <c r="D100" s="91" t="s">
        <v>8</v>
      </c>
      <c r="E100" s="146">
        <v>42677</v>
      </c>
      <c r="F100" s="91"/>
      <c r="G100" s="92" t="s">
        <v>566</v>
      </c>
    </row>
    <row r="101" spans="1:7" s="12" customFormat="1" ht="12" outlineLevel="1">
      <c r="A101" s="92" t="s">
        <v>284</v>
      </c>
      <c r="B101" s="91" t="s">
        <v>292</v>
      </c>
      <c r="C101" s="91"/>
      <c r="D101" s="91" t="s">
        <v>8</v>
      </c>
      <c r="E101" s="146">
        <v>42677</v>
      </c>
      <c r="F101" s="91"/>
      <c r="G101" s="92" t="s">
        <v>566</v>
      </c>
    </row>
    <row r="102" spans="1:7" s="12" customFormat="1" ht="12" outlineLevel="1">
      <c r="A102" s="92" t="s">
        <v>364</v>
      </c>
      <c r="B102" s="91" t="s">
        <v>292</v>
      </c>
      <c r="C102" s="91"/>
      <c r="D102" s="91" t="s">
        <v>8</v>
      </c>
      <c r="E102" s="146">
        <v>42677</v>
      </c>
      <c r="F102" s="91"/>
      <c r="G102" s="92" t="s">
        <v>567</v>
      </c>
    </row>
    <row r="103" spans="1:7" s="12" customFormat="1" ht="12" outlineLevel="1">
      <c r="A103" s="92" t="s">
        <v>285</v>
      </c>
      <c r="B103" s="91" t="s">
        <v>292</v>
      </c>
      <c r="C103" s="91"/>
      <c r="D103" s="91" t="s">
        <v>8</v>
      </c>
      <c r="E103" s="146">
        <v>42677</v>
      </c>
      <c r="F103" s="91"/>
      <c r="G103" s="92" t="s">
        <v>566</v>
      </c>
    </row>
    <row r="104" spans="1:7" s="12" customFormat="1" ht="12" outlineLevel="1">
      <c r="A104" s="92" t="s">
        <v>286</v>
      </c>
      <c r="B104" s="91" t="s">
        <v>295</v>
      </c>
      <c r="C104" s="91"/>
      <c r="D104" s="91" t="s">
        <v>8</v>
      </c>
      <c r="E104" s="146">
        <v>42677</v>
      </c>
      <c r="F104" s="91"/>
      <c r="G104" s="92" t="s">
        <v>566</v>
      </c>
    </row>
    <row r="105" spans="1:7" s="12" customFormat="1" ht="12" outlineLevel="1">
      <c r="A105" s="92" t="s">
        <v>287</v>
      </c>
      <c r="B105" s="91" t="s">
        <v>157</v>
      </c>
      <c r="C105" s="91"/>
      <c r="D105" s="91" t="s">
        <v>8</v>
      </c>
      <c r="E105" s="146">
        <v>42677</v>
      </c>
      <c r="F105" s="91"/>
      <c r="G105" s="92" t="s">
        <v>566</v>
      </c>
    </row>
    <row r="106" spans="1:7" s="12" customFormat="1" ht="12" outlineLevel="1">
      <c r="A106" s="92" t="s">
        <v>288</v>
      </c>
      <c r="B106" s="91" t="s">
        <v>296</v>
      </c>
      <c r="C106" s="91"/>
      <c r="D106" s="91" t="s">
        <v>8</v>
      </c>
      <c r="E106" s="146">
        <v>42677</v>
      </c>
      <c r="F106" s="91"/>
      <c r="G106" s="92" t="s">
        <v>566</v>
      </c>
    </row>
    <row r="107" spans="1:7" s="12" customFormat="1" ht="12" outlineLevel="1">
      <c r="A107" s="92" t="s">
        <v>289</v>
      </c>
      <c r="B107" s="91" t="s">
        <v>86</v>
      </c>
      <c r="C107" s="91"/>
      <c r="D107" s="91" t="s">
        <v>8</v>
      </c>
      <c r="E107" s="146">
        <v>42677</v>
      </c>
      <c r="F107" s="91"/>
      <c r="G107" s="92" t="s">
        <v>566</v>
      </c>
    </row>
    <row r="108" spans="1:7" s="12" customFormat="1" ht="12" outlineLevel="1">
      <c r="A108" s="92" t="s">
        <v>365</v>
      </c>
      <c r="B108" s="91" t="s">
        <v>297</v>
      </c>
      <c r="C108" s="91"/>
      <c r="D108" s="91" t="s">
        <v>8</v>
      </c>
      <c r="E108" s="146">
        <v>42677</v>
      </c>
      <c r="F108" s="91"/>
      <c r="G108" s="92" t="s">
        <v>566</v>
      </c>
    </row>
    <row r="109" spans="1:7" s="12" customFormat="1" ht="12" outlineLevel="1">
      <c r="A109" s="92" t="s">
        <v>366</v>
      </c>
      <c r="B109" s="91" t="s">
        <v>367</v>
      </c>
      <c r="C109" s="91"/>
      <c r="D109" s="91" t="s">
        <v>8</v>
      </c>
      <c r="E109" s="146">
        <v>42677</v>
      </c>
      <c r="F109" s="91"/>
      <c r="G109" s="92" t="s">
        <v>566</v>
      </c>
    </row>
    <row r="110" spans="1:7" s="12" customFormat="1" ht="12" outlineLevel="1">
      <c r="A110" s="92" t="s">
        <v>368</v>
      </c>
      <c r="B110" s="91"/>
      <c r="C110" s="91"/>
      <c r="D110" s="91" t="s">
        <v>8</v>
      </c>
      <c r="E110" s="146">
        <v>42677</v>
      </c>
      <c r="F110" s="91"/>
      <c r="G110" s="92"/>
    </row>
    <row r="111" spans="1:7" s="12" customFormat="1" ht="12" outlineLevel="1">
      <c r="A111" s="92" t="s">
        <v>290</v>
      </c>
      <c r="B111" s="91" t="s">
        <v>337</v>
      </c>
      <c r="C111" s="91"/>
      <c r="D111" s="91" t="s">
        <v>8</v>
      </c>
      <c r="E111" s="146">
        <v>42677</v>
      </c>
      <c r="F111" s="91"/>
      <c r="G111" s="92" t="s">
        <v>566</v>
      </c>
    </row>
    <row r="112" spans="1:7" s="12" customFormat="1" ht="12" outlineLevel="1">
      <c r="A112" s="92" t="s">
        <v>303</v>
      </c>
      <c r="B112" s="91" t="s">
        <v>337</v>
      </c>
      <c r="C112" s="91"/>
      <c r="D112" s="91" t="s">
        <v>8</v>
      </c>
      <c r="E112" s="146">
        <v>42677</v>
      </c>
      <c r="F112" s="91"/>
      <c r="G112" s="92" t="s">
        <v>566</v>
      </c>
    </row>
    <row r="113" spans="1:7" s="12" customFormat="1" ht="12" outlineLevel="1">
      <c r="A113" s="92" t="s">
        <v>369</v>
      </c>
      <c r="B113" s="91" t="s">
        <v>48</v>
      </c>
      <c r="C113" s="143" t="s">
        <v>370</v>
      </c>
      <c r="D113" s="91" t="s">
        <v>8</v>
      </c>
      <c r="E113" s="146">
        <v>42675</v>
      </c>
      <c r="F113" s="91"/>
      <c r="G113" s="92" t="s">
        <v>566</v>
      </c>
    </row>
    <row r="114" spans="1:7" s="12" customFormat="1" ht="12">
      <c r="A114" s="141" t="s">
        <v>568</v>
      </c>
      <c r="B114" s="91"/>
      <c r="C114" s="91"/>
      <c r="D114" s="91"/>
      <c r="E114" s="146"/>
      <c r="F114" s="142"/>
      <c r="G114" s="92" t="s">
        <v>1018</v>
      </c>
    </row>
    <row r="115" spans="1:7" s="12" customFormat="1" ht="12" outlineLevel="1">
      <c r="A115" s="92" t="s">
        <v>299</v>
      </c>
      <c r="B115" s="91" t="s">
        <v>292</v>
      </c>
      <c r="C115" s="143">
        <v>3.6</v>
      </c>
      <c r="D115" s="91" t="s">
        <v>8</v>
      </c>
      <c r="E115" s="146">
        <v>42723</v>
      </c>
      <c r="F115" s="91"/>
      <c r="G115" s="92"/>
    </row>
    <row r="116" spans="1:7" s="12" customFormat="1" ht="12" outlineLevel="1">
      <c r="A116" s="92" t="s">
        <v>359</v>
      </c>
      <c r="B116" s="91" t="s">
        <v>292</v>
      </c>
      <c r="C116" s="143" t="s">
        <v>569</v>
      </c>
      <c r="D116" s="91" t="s">
        <v>8</v>
      </c>
      <c r="E116" s="146">
        <v>42723</v>
      </c>
      <c r="F116" s="91"/>
      <c r="G116" s="92"/>
    </row>
    <row r="117" spans="1:7" s="12" customFormat="1" ht="12" outlineLevel="1">
      <c r="A117" s="92" t="s">
        <v>280</v>
      </c>
      <c r="B117" s="91" t="s">
        <v>292</v>
      </c>
      <c r="C117" s="91">
        <v>20</v>
      </c>
      <c r="D117" s="91" t="s">
        <v>8</v>
      </c>
      <c r="E117" s="146">
        <v>42723</v>
      </c>
      <c r="F117" s="91"/>
      <c r="G117" s="92"/>
    </row>
    <row r="118" spans="1:7" s="12" customFormat="1" ht="12" outlineLevel="1">
      <c r="A118" s="92" t="s">
        <v>570</v>
      </c>
      <c r="B118" s="91" t="s">
        <v>292</v>
      </c>
      <c r="C118" s="91">
        <v>21</v>
      </c>
      <c r="D118" s="91" t="s">
        <v>8</v>
      </c>
      <c r="E118" s="146">
        <v>42723</v>
      </c>
      <c r="F118" s="91"/>
      <c r="G118" s="92"/>
    </row>
    <row r="119" spans="1:7" s="12" customFormat="1" ht="12" outlineLevel="1">
      <c r="A119" s="92" t="s">
        <v>571</v>
      </c>
      <c r="B119" s="91" t="s">
        <v>292</v>
      </c>
      <c r="C119" s="91">
        <v>26.6</v>
      </c>
      <c r="D119" s="91" t="s">
        <v>8</v>
      </c>
      <c r="E119" s="146">
        <v>42723</v>
      </c>
      <c r="F119" s="91"/>
      <c r="G119" s="92"/>
    </row>
    <row r="120" spans="1:7" s="12" customFormat="1" ht="12" outlineLevel="1">
      <c r="A120" s="92" t="s">
        <v>300</v>
      </c>
      <c r="B120" s="91" t="s">
        <v>292</v>
      </c>
      <c r="C120" s="143">
        <v>7</v>
      </c>
      <c r="D120" s="91" t="s">
        <v>8</v>
      </c>
      <c r="E120" s="146">
        <v>42723</v>
      </c>
      <c r="F120" s="91"/>
      <c r="G120" s="92"/>
    </row>
    <row r="121" spans="1:7" s="12" customFormat="1" ht="12" outlineLevel="1">
      <c r="A121" s="92" t="s">
        <v>546</v>
      </c>
      <c r="B121" s="91" t="s">
        <v>293</v>
      </c>
      <c r="C121" s="143" t="s">
        <v>572</v>
      </c>
      <c r="D121" s="91" t="s">
        <v>8</v>
      </c>
      <c r="E121" s="146">
        <v>42723</v>
      </c>
      <c r="F121" s="91"/>
      <c r="G121" s="92"/>
    </row>
    <row r="122" spans="1:7" s="12" customFormat="1" ht="12" outlineLevel="1">
      <c r="A122" s="92" t="s">
        <v>360</v>
      </c>
      <c r="B122" s="91" t="s">
        <v>333</v>
      </c>
      <c r="C122" s="144">
        <v>1E-4</v>
      </c>
      <c r="D122" s="91" t="s">
        <v>8</v>
      </c>
      <c r="E122" s="146">
        <v>42723</v>
      </c>
      <c r="F122" s="91" t="s">
        <v>334</v>
      </c>
      <c r="G122" s="92" t="s">
        <v>361</v>
      </c>
    </row>
    <row r="123" spans="1:7" s="12" customFormat="1" ht="12" outlineLevel="1">
      <c r="A123" s="92" t="s">
        <v>335</v>
      </c>
      <c r="B123" s="91" t="s">
        <v>333</v>
      </c>
      <c r="C123" s="91" t="s">
        <v>336</v>
      </c>
      <c r="D123" s="91" t="s">
        <v>8</v>
      </c>
      <c r="E123" s="146">
        <v>42723</v>
      </c>
      <c r="F123" s="91" t="s">
        <v>334</v>
      </c>
      <c r="G123" s="92" t="s">
        <v>361</v>
      </c>
    </row>
    <row r="124" spans="1:7" s="12" customFormat="1" ht="12" outlineLevel="1">
      <c r="A124" s="92" t="s">
        <v>547</v>
      </c>
      <c r="B124" s="91" t="s">
        <v>294</v>
      </c>
      <c r="C124" s="91" t="s">
        <v>573</v>
      </c>
      <c r="D124" s="91" t="s">
        <v>8</v>
      </c>
      <c r="E124" s="146">
        <v>42723</v>
      </c>
      <c r="F124" s="91"/>
      <c r="G124" s="92"/>
    </row>
    <row r="125" spans="1:7" s="12" customFormat="1" ht="12" outlineLevel="1">
      <c r="A125" s="92" t="s">
        <v>283</v>
      </c>
      <c r="B125" s="91" t="s">
        <v>242</v>
      </c>
      <c r="C125" s="91" t="s">
        <v>574</v>
      </c>
      <c r="D125" s="91" t="s">
        <v>8</v>
      </c>
      <c r="E125" s="146">
        <v>42723</v>
      </c>
      <c r="F125" s="91"/>
      <c r="G125" s="92"/>
    </row>
    <row r="126" spans="1:7" s="12" customFormat="1" ht="12" outlineLevel="1">
      <c r="A126" s="92" t="s">
        <v>362</v>
      </c>
      <c r="B126" s="91" t="s">
        <v>304</v>
      </c>
      <c r="C126" s="143" t="s">
        <v>575</v>
      </c>
      <c r="D126" s="91" t="s">
        <v>8</v>
      </c>
      <c r="E126" s="146">
        <v>42723</v>
      </c>
      <c r="F126" s="91"/>
      <c r="G126" s="92" t="s">
        <v>550</v>
      </c>
    </row>
    <row r="127" spans="1:7" s="12" customFormat="1" ht="12" outlineLevel="1">
      <c r="A127" s="92" t="s">
        <v>301</v>
      </c>
      <c r="B127" s="91" t="s">
        <v>304</v>
      </c>
      <c r="C127" s="143">
        <v>0.5</v>
      </c>
      <c r="D127" s="91" t="s">
        <v>8</v>
      </c>
      <c r="E127" s="146">
        <v>42723</v>
      </c>
      <c r="F127" s="91"/>
      <c r="G127" s="92" t="s">
        <v>363</v>
      </c>
    </row>
    <row r="128" spans="1:7" s="12" customFormat="1" ht="12" outlineLevel="1">
      <c r="A128" s="92" t="s">
        <v>291</v>
      </c>
      <c r="B128" s="91" t="s">
        <v>292</v>
      </c>
      <c r="C128" s="143">
        <v>0.25</v>
      </c>
      <c r="D128" s="91" t="s">
        <v>8</v>
      </c>
      <c r="E128" s="146">
        <v>42723</v>
      </c>
      <c r="F128" s="91"/>
      <c r="G128" s="92"/>
    </row>
    <row r="129" spans="1:7" s="12" customFormat="1" ht="12" outlineLevel="1">
      <c r="A129" s="92" t="s">
        <v>284</v>
      </c>
      <c r="B129" s="91" t="s">
        <v>292</v>
      </c>
      <c r="C129" s="91">
        <v>19</v>
      </c>
      <c r="D129" s="91" t="s">
        <v>8</v>
      </c>
      <c r="E129" s="146">
        <v>42723</v>
      </c>
      <c r="F129" s="91"/>
      <c r="G129" s="92"/>
    </row>
    <row r="130" spans="1:7" s="12" customFormat="1" ht="12" outlineLevel="1">
      <c r="A130" s="92" t="s">
        <v>364</v>
      </c>
      <c r="B130" s="91" t="s">
        <v>292</v>
      </c>
      <c r="C130" s="91">
        <v>0.5</v>
      </c>
      <c r="D130" s="91" t="s">
        <v>8</v>
      </c>
      <c r="E130" s="146">
        <v>42723</v>
      </c>
      <c r="F130" s="91"/>
      <c r="G130" s="92"/>
    </row>
    <row r="131" spans="1:7" s="12" customFormat="1" ht="12" outlineLevel="1">
      <c r="A131" s="92" t="s">
        <v>285</v>
      </c>
      <c r="B131" s="91" t="s">
        <v>292</v>
      </c>
      <c r="C131" s="91">
        <v>63.5</v>
      </c>
      <c r="D131" s="91" t="s">
        <v>8</v>
      </c>
      <c r="E131" s="146">
        <v>42723</v>
      </c>
      <c r="F131" s="91"/>
      <c r="G131" s="92"/>
    </row>
    <row r="132" spans="1:7" s="12" customFormat="1" ht="12" outlineLevel="1">
      <c r="A132" s="92" t="s">
        <v>286</v>
      </c>
      <c r="B132" s="91" t="s">
        <v>295</v>
      </c>
      <c r="C132" s="91">
        <v>4.5699999999999998E-2</v>
      </c>
      <c r="D132" s="91" t="s">
        <v>8</v>
      </c>
      <c r="E132" s="146">
        <v>42723</v>
      </c>
      <c r="F132" s="91"/>
      <c r="G132" s="92"/>
    </row>
    <row r="133" spans="1:7" s="12" customFormat="1" ht="12" outlineLevel="1">
      <c r="A133" s="92" t="s">
        <v>551</v>
      </c>
      <c r="B133" s="91" t="s">
        <v>552</v>
      </c>
      <c r="C133" s="91">
        <v>31.8</v>
      </c>
      <c r="D133" s="91" t="s">
        <v>8</v>
      </c>
      <c r="E133" s="146">
        <v>42723</v>
      </c>
      <c r="F133" s="91"/>
      <c r="G133" s="92"/>
    </row>
    <row r="134" spans="1:7" s="12" customFormat="1" ht="12" outlineLevel="1">
      <c r="A134" s="92" t="s">
        <v>287</v>
      </c>
      <c r="B134" s="91" t="s">
        <v>157</v>
      </c>
      <c r="C134" s="91" t="s">
        <v>421</v>
      </c>
      <c r="D134" s="91" t="s">
        <v>8</v>
      </c>
      <c r="E134" s="146">
        <v>42723</v>
      </c>
      <c r="F134" s="91"/>
      <c r="G134" s="92"/>
    </row>
    <row r="135" spans="1:7" s="12" customFormat="1" ht="12" outlineLevel="1">
      <c r="A135" s="92" t="s">
        <v>302</v>
      </c>
      <c r="B135" s="91" t="s">
        <v>554</v>
      </c>
      <c r="C135" s="91" t="s">
        <v>576</v>
      </c>
      <c r="D135" s="91" t="s">
        <v>8</v>
      </c>
      <c r="E135" s="146">
        <v>42723</v>
      </c>
      <c r="F135" s="91"/>
      <c r="G135" s="92"/>
    </row>
    <row r="136" spans="1:7" s="12" customFormat="1" ht="12" outlineLevel="1">
      <c r="A136" s="92" t="s">
        <v>288</v>
      </c>
      <c r="B136" s="91" t="s">
        <v>296</v>
      </c>
      <c r="C136" s="91" t="s">
        <v>425</v>
      </c>
      <c r="D136" s="91" t="s">
        <v>8</v>
      </c>
      <c r="E136" s="146">
        <v>42723</v>
      </c>
      <c r="F136" s="91"/>
      <c r="G136" s="92"/>
    </row>
    <row r="137" spans="1:7" s="12" customFormat="1" ht="12" outlineLevel="1">
      <c r="A137" s="92" t="s">
        <v>556</v>
      </c>
      <c r="B137" s="91" t="s">
        <v>86</v>
      </c>
      <c r="C137" s="91" t="s">
        <v>429</v>
      </c>
      <c r="D137" s="91" t="s">
        <v>8</v>
      </c>
      <c r="E137" s="146">
        <v>42723</v>
      </c>
      <c r="F137" s="91"/>
      <c r="G137" s="92"/>
    </row>
    <row r="138" spans="1:7" s="12" customFormat="1" ht="12" outlineLevel="1">
      <c r="A138" s="92" t="s">
        <v>365</v>
      </c>
      <c r="B138" s="91" t="s">
        <v>297</v>
      </c>
      <c r="C138" s="91" t="s">
        <v>267</v>
      </c>
      <c r="D138" s="91" t="s">
        <v>8</v>
      </c>
      <c r="E138" s="146">
        <v>42723</v>
      </c>
      <c r="F138" s="91"/>
      <c r="G138" s="92"/>
    </row>
    <row r="139" spans="1:7" s="12" customFormat="1" ht="12" outlineLevel="1">
      <c r="A139" s="92" t="s">
        <v>366</v>
      </c>
      <c r="B139" s="91" t="s">
        <v>367</v>
      </c>
      <c r="C139" s="91" t="s">
        <v>267</v>
      </c>
      <c r="D139" s="91" t="s">
        <v>8</v>
      </c>
      <c r="E139" s="146"/>
      <c r="F139" s="91"/>
      <c r="G139" s="92"/>
    </row>
    <row r="140" spans="1:7" s="12" customFormat="1" ht="12" outlineLevel="1">
      <c r="A140" s="92" t="s">
        <v>368</v>
      </c>
      <c r="B140" s="91"/>
      <c r="C140" s="91" t="s">
        <v>267</v>
      </c>
      <c r="D140" s="91" t="s">
        <v>8</v>
      </c>
      <c r="E140" s="146"/>
      <c r="F140" s="91"/>
      <c r="G140" s="92"/>
    </row>
    <row r="141" spans="1:7" s="12" customFormat="1" ht="12" outlineLevel="1">
      <c r="A141" s="92" t="s">
        <v>290</v>
      </c>
      <c r="B141" s="91" t="s">
        <v>337</v>
      </c>
      <c r="C141" s="91" t="s">
        <v>267</v>
      </c>
      <c r="D141" s="91" t="s">
        <v>8</v>
      </c>
      <c r="E141" s="146"/>
      <c r="F141" s="91"/>
      <c r="G141" s="92"/>
    </row>
    <row r="142" spans="1:7" s="12" customFormat="1" ht="12" outlineLevel="1">
      <c r="A142" s="92" t="s">
        <v>303</v>
      </c>
      <c r="B142" s="91" t="s">
        <v>337</v>
      </c>
      <c r="C142" s="91" t="s">
        <v>267</v>
      </c>
      <c r="D142" s="91" t="s">
        <v>8</v>
      </c>
      <c r="E142" s="146"/>
      <c r="F142" s="91"/>
      <c r="G142" s="92"/>
    </row>
    <row r="143" spans="1:7" s="12" customFormat="1" ht="12" outlineLevel="1">
      <c r="A143" s="92" t="s">
        <v>369</v>
      </c>
      <c r="B143" s="91" t="s">
        <v>48</v>
      </c>
      <c r="C143" s="91" t="s">
        <v>370</v>
      </c>
      <c r="D143" s="91" t="s">
        <v>8</v>
      </c>
      <c r="E143" s="146"/>
      <c r="F143" s="91"/>
      <c r="G143" s="92"/>
    </row>
    <row r="144" spans="1:7" s="12" customFormat="1" ht="12" outlineLevel="1">
      <c r="A144" s="92"/>
      <c r="B144" s="91"/>
      <c r="C144" s="91"/>
      <c r="D144" s="91"/>
      <c r="E144" s="146"/>
      <c r="F144" s="91"/>
      <c r="G144" s="92"/>
    </row>
    <row r="145" spans="1:7" s="12" customFormat="1" ht="12">
      <c r="A145" s="141" t="s">
        <v>577</v>
      </c>
      <c r="B145" s="91"/>
      <c r="C145" s="91"/>
      <c r="D145" s="91"/>
      <c r="E145" s="146"/>
      <c r="F145" s="142"/>
      <c r="G145" s="92" t="s">
        <v>1018</v>
      </c>
    </row>
    <row r="146" spans="1:7" s="12" customFormat="1" ht="12" outlineLevel="1">
      <c r="A146" s="92" t="s">
        <v>299</v>
      </c>
      <c r="B146" s="91" t="s">
        <v>292</v>
      </c>
      <c r="C146" s="143">
        <v>3.6</v>
      </c>
      <c r="D146" s="91" t="s">
        <v>8</v>
      </c>
      <c r="E146" s="146">
        <v>42723</v>
      </c>
      <c r="F146" s="91"/>
      <c r="G146" s="92"/>
    </row>
    <row r="147" spans="1:7" s="12" customFormat="1" ht="12" outlineLevel="1">
      <c r="A147" s="92" t="s">
        <v>359</v>
      </c>
      <c r="B147" s="91" t="s">
        <v>292</v>
      </c>
      <c r="C147" s="143" t="s">
        <v>569</v>
      </c>
      <c r="D147" s="91" t="s">
        <v>8</v>
      </c>
      <c r="E147" s="146">
        <v>42723</v>
      </c>
      <c r="F147" s="91"/>
      <c r="G147" s="92"/>
    </row>
    <row r="148" spans="1:7" s="12" customFormat="1" ht="12" outlineLevel="1">
      <c r="A148" s="92" t="s">
        <v>280</v>
      </c>
      <c r="B148" s="91" t="s">
        <v>292</v>
      </c>
      <c r="C148" s="91">
        <v>30</v>
      </c>
      <c r="D148" s="91" t="s">
        <v>8</v>
      </c>
      <c r="E148" s="146">
        <v>42723</v>
      </c>
      <c r="F148" s="91"/>
      <c r="G148" s="92"/>
    </row>
    <row r="149" spans="1:7" s="12" customFormat="1" ht="12" outlineLevel="1">
      <c r="A149" s="92" t="s">
        <v>570</v>
      </c>
      <c r="B149" s="91" t="s">
        <v>292</v>
      </c>
      <c r="C149" s="91">
        <v>21</v>
      </c>
      <c r="D149" s="91" t="s">
        <v>8</v>
      </c>
      <c r="E149" s="146">
        <v>42723</v>
      </c>
      <c r="F149" s="91"/>
      <c r="G149" s="92"/>
    </row>
    <row r="150" spans="1:7" s="12" customFormat="1" ht="12" outlineLevel="1">
      <c r="A150" s="92" t="s">
        <v>571</v>
      </c>
      <c r="B150" s="91" t="s">
        <v>292</v>
      </c>
      <c r="C150" s="91">
        <v>36.6</v>
      </c>
      <c r="D150" s="91" t="s">
        <v>8</v>
      </c>
      <c r="E150" s="146">
        <v>42723</v>
      </c>
      <c r="F150" s="91"/>
      <c r="G150" s="92"/>
    </row>
    <row r="151" spans="1:7" s="12" customFormat="1" ht="12" outlineLevel="1">
      <c r="A151" s="92" t="s">
        <v>300</v>
      </c>
      <c r="B151" s="91" t="s">
        <v>292</v>
      </c>
      <c r="C151" s="143">
        <v>7</v>
      </c>
      <c r="D151" s="91" t="s">
        <v>8</v>
      </c>
      <c r="E151" s="146">
        <v>42723</v>
      </c>
      <c r="F151" s="91"/>
      <c r="G151" s="92"/>
    </row>
    <row r="152" spans="1:7" s="12" customFormat="1" ht="12" outlineLevel="1">
      <c r="A152" s="92" t="s">
        <v>546</v>
      </c>
      <c r="B152" s="91" t="s">
        <v>293</v>
      </c>
      <c r="C152" s="143" t="s">
        <v>578</v>
      </c>
      <c r="D152" s="91" t="s">
        <v>8</v>
      </c>
      <c r="E152" s="146">
        <v>42723</v>
      </c>
      <c r="F152" s="91"/>
      <c r="G152" s="92"/>
    </row>
    <row r="153" spans="1:7" s="12" customFormat="1" ht="12" outlineLevel="1">
      <c r="A153" s="92" t="s">
        <v>360</v>
      </c>
      <c r="B153" s="91" t="s">
        <v>333</v>
      </c>
      <c r="C153" s="144">
        <v>1E-4</v>
      </c>
      <c r="D153" s="91" t="s">
        <v>8</v>
      </c>
      <c r="E153" s="146">
        <v>42723</v>
      </c>
      <c r="F153" s="91" t="s">
        <v>334</v>
      </c>
      <c r="G153" s="92" t="s">
        <v>361</v>
      </c>
    </row>
    <row r="154" spans="1:7" s="12" customFormat="1" ht="12" outlineLevel="1">
      <c r="A154" s="92" t="s">
        <v>335</v>
      </c>
      <c r="B154" s="91" t="s">
        <v>333</v>
      </c>
      <c r="C154" s="91" t="s">
        <v>336</v>
      </c>
      <c r="D154" s="91" t="s">
        <v>8</v>
      </c>
      <c r="E154" s="146">
        <v>42723</v>
      </c>
      <c r="F154" s="91" t="s">
        <v>334</v>
      </c>
      <c r="G154" s="92" t="s">
        <v>361</v>
      </c>
    </row>
    <row r="155" spans="1:7" s="12" customFormat="1" ht="12" outlineLevel="1">
      <c r="A155" s="92" t="s">
        <v>547</v>
      </c>
      <c r="B155" s="91" t="s">
        <v>294</v>
      </c>
      <c r="C155" s="91" t="s">
        <v>579</v>
      </c>
      <c r="D155" s="91" t="s">
        <v>8</v>
      </c>
      <c r="E155" s="146">
        <v>42723</v>
      </c>
      <c r="F155" s="91"/>
      <c r="G155" s="92"/>
    </row>
    <row r="156" spans="1:7" s="12" customFormat="1" ht="12" outlineLevel="1">
      <c r="A156" s="92" t="s">
        <v>283</v>
      </c>
      <c r="B156" s="91" t="s">
        <v>242</v>
      </c>
      <c r="C156" s="91" t="s">
        <v>574</v>
      </c>
      <c r="D156" s="91" t="s">
        <v>8</v>
      </c>
      <c r="E156" s="146">
        <v>42723</v>
      </c>
      <c r="F156" s="91"/>
      <c r="G156" s="92"/>
    </row>
    <row r="157" spans="1:7" s="12" customFormat="1" ht="12" outlineLevel="1">
      <c r="A157" s="92" t="s">
        <v>362</v>
      </c>
      <c r="B157" s="91" t="s">
        <v>304</v>
      </c>
      <c r="C157" s="143" t="s">
        <v>575</v>
      </c>
      <c r="D157" s="91" t="s">
        <v>8</v>
      </c>
      <c r="E157" s="146">
        <v>42723</v>
      </c>
      <c r="F157" s="91"/>
      <c r="G157" s="92" t="s">
        <v>550</v>
      </c>
    </row>
    <row r="158" spans="1:7" s="12" customFormat="1" ht="12" outlineLevel="1">
      <c r="A158" s="92" t="s">
        <v>301</v>
      </c>
      <c r="B158" s="91" t="s">
        <v>304</v>
      </c>
      <c r="C158" s="143">
        <v>0.5</v>
      </c>
      <c r="D158" s="91" t="s">
        <v>8</v>
      </c>
      <c r="E158" s="146">
        <v>42723</v>
      </c>
      <c r="F158" s="91"/>
      <c r="G158" s="92" t="s">
        <v>363</v>
      </c>
    </row>
    <row r="159" spans="1:7" s="12" customFormat="1" ht="12" outlineLevel="1">
      <c r="A159" s="92" t="s">
        <v>291</v>
      </c>
      <c r="B159" s="91" t="s">
        <v>292</v>
      </c>
      <c r="C159" s="143">
        <v>0.25</v>
      </c>
      <c r="D159" s="91" t="s">
        <v>8</v>
      </c>
      <c r="E159" s="146">
        <v>42723</v>
      </c>
      <c r="F159" s="91"/>
      <c r="G159" s="92"/>
    </row>
    <row r="160" spans="1:7" s="12" customFormat="1" ht="12" outlineLevel="1">
      <c r="A160" s="92" t="s">
        <v>284</v>
      </c>
      <c r="B160" s="91" t="s">
        <v>292</v>
      </c>
      <c r="C160" s="91">
        <v>29</v>
      </c>
      <c r="D160" s="91" t="s">
        <v>8</v>
      </c>
      <c r="E160" s="146">
        <v>42723</v>
      </c>
      <c r="F160" s="91"/>
      <c r="G160" s="92"/>
    </row>
    <row r="161" spans="1:7" s="12" customFormat="1" ht="12" outlineLevel="1">
      <c r="A161" s="92" t="s">
        <v>364</v>
      </c>
      <c r="B161" s="91" t="s">
        <v>292</v>
      </c>
      <c r="C161" s="91">
        <v>0.5</v>
      </c>
      <c r="D161" s="91" t="s">
        <v>8</v>
      </c>
      <c r="E161" s="146">
        <v>42723</v>
      </c>
      <c r="F161" s="91"/>
      <c r="G161" s="92"/>
    </row>
    <row r="162" spans="1:7" s="12" customFormat="1" ht="12" outlineLevel="1">
      <c r="A162" s="92" t="s">
        <v>285</v>
      </c>
      <c r="B162" s="91" t="s">
        <v>292</v>
      </c>
      <c r="C162" s="91">
        <v>83.5</v>
      </c>
      <c r="D162" s="91" t="s">
        <v>8</v>
      </c>
      <c r="E162" s="146">
        <v>42723</v>
      </c>
      <c r="F162" s="91"/>
      <c r="G162" s="92"/>
    </row>
    <row r="163" spans="1:7" s="12" customFormat="1" ht="12" outlineLevel="1">
      <c r="A163" s="92" t="s">
        <v>286</v>
      </c>
      <c r="B163" s="91" t="s">
        <v>295</v>
      </c>
      <c r="C163" s="91">
        <v>6.0100000000000001E-2</v>
      </c>
      <c r="D163" s="91" t="s">
        <v>8</v>
      </c>
      <c r="E163" s="146">
        <v>42723</v>
      </c>
      <c r="F163" s="91"/>
      <c r="G163" s="92"/>
    </row>
    <row r="164" spans="1:7" s="12" customFormat="1" ht="12" outlineLevel="1">
      <c r="A164" s="92" t="s">
        <v>551</v>
      </c>
      <c r="B164" s="91" t="s">
        <v>552</v>
      </c>
      <c r="C164" s="91">
        <v>45.6</v>
      </c>
      <c r="D164" s="91" t="s">
        <v>8</v>
      </c>
      <c r="E164" s="146">
        <v>42723</v>
      </c>
      <c r="F164" s="91"/>
      <c r="G164" s="92"/>
    </row>
    <row r="165" spans="1:7" s="12" customFormat="1" ht="12" outlineLevel="1">
      <c r="A165" s="92" t="s">
        <v>287</v>
      </c>
      <c r="B165" s="91" t="s">
        <v>157</v>
      </c>
      <c r="C165" s="91" t="s">
        <v>422</v>
      </c>
      <c r="D165" s="91" t="s">
        <v>8</v>
      </c>
      <c r="E165" s="146">
        <v>42723</v>
      </c>
      <c r="F165" s="91"/>
      <c r="G165" s="92"/>
    </row>
    <row r="166" spans="1:7" s="12" customFormat="1" ht="12" outlineLevel="1">
      <c r="A166" s="92" t="s">
        <v>302</v>
      </c>
      <c r="B166" s="91" t="s">
        <v>554</v>
      </c>
      <c r="C166" s="91" t="s">
        <v>580</v>
      </c>
      <c r="D166" s="91" t="s">
        <v>8</v>
      </c>
      <c r="E166" s="146">
        <v>42723</v>
      </c>
      <c r="F166" s="91"/>
      <c r="G166" s="92"/>
    </row>
    <row r="167" spans="1:7" s="12" customFormat="1" ht="12" outlineLevel="1">
      <c r="A167" s="92" t="s">
        <v>288</v>
      </c>
      <c r="B167" s="91" t="s">
        <v>296</v>
      </c>
      <c r="C167" s="91" t="s">
        <v>426</v>
      </c>
      <c r="D167" s="91" t="s">
        <v>8</v>
      </c>
      <c r="E167" s="146">
        <v>42723</v>
      </c>
      <c r="F167" s="91"/>
      <c r="G167" s="92"/>
    </row>
    <row r="168" spans="1:7" s="12" customFormat="1" ht="12" outlineLevel="1">
      <c r="A168" s="92" t="s">
        <v>556</v>
      </c>
      <c r="B168" s="91" t="s">
        <v>86</v>
      </c>
      <c r="C168" s="91" t="s">
        <v>430</v>
      </c>
      <c r="D168" s="91" t="s">
        <v>8</v>
      </c>
      <c r="E168" s="146">
        <v>42723</v>
      </c>
      <c r="F168" s="91"/>
      <c r="G168" s="92"/>
    </row>
    <row r="169" spans="1:7" s="12" customFormat="1" ht="12" outlineLevel="1">
      <c r="A169" s="92" t="s">
        <v>365</v>
      </c>
      <c r="B169" s="91" t="s">
        <v>297</v>
      </c>
      <c r="C169" s="91" t="s">
        <v>267</v>
      </c>
      <c r="D169" s="91" t="s">
        <v>8</v>
      </c>
      <c r="E169" s="146">
        <v>42723</v>
      </c>
      <c r="F169" s="91"/>
      <c r="G169" s="92"/>
    </row>
    <row r="170" spans="1:7" s="12" customFormat="1" ht="12" outlineLevel="1">
      <c r="A170" s="92" t="s">
        <v>366</v>
      </c>
      <c r="B170" s="91" t="s">
        <v>367</v>
      </c>
      <c r="C170" s="91" t="s">
        <v>267</v>
      </c>
      <c r="D170" s="91" t="s">
        <v>8</v>
      </c>
      <c r="E170" s="146"/>
      <c r="F170" s="91"/>
      <c r="G170" s="92"/>
    </row>
    <row r="171" spans="1:7" s="12" customFormat="1" ht="12" outlineLevel="1">
      <c r="A171" s="92" t="s">
        <v>368</v>
      </c>
      <c r="B171" s="91"/>
      <c r="C171" s="91" t="s">
        <v>267</v>
      </c>
      <c r="D171" s="91" t="s">
        <v>8</v>
      </c>
      <c r="E171" s="146"/>
      <c r="F171" s="91"/>
      <c r="G171" s="92"/>
    </row>
    <row r="172" spans="1:7" s="12" customFormat="1" ht="12" outlineLevel="1">
      <c r="A172" s="92" t="s">
        <v>290</v>
      </c>
      <c r="B172" s="91" t="s">
        <v>337</v>
      </c>
      <c r="C172" s="91" t="s">
        <v>267</v>
      </c>
      <c r="D172" s="91" t="s">
        <v>8</v>
      </c>
      <c r="E172" s="146"/>
      <c r="F172" s="91"/>
      <c r="G172" s="92"/>
    </row>
    <row r="173" spans="1:7" s="12" customFormat="1" ht="12" outlineLevel="1">
      <c r="A173" s="92" t="s">
        <v>303</v>
      </c>
      <c r="B173" s="91" t="s">
        <v>337</v>
      </c>
      <c r="C173" s="91" t="s">
        <v>267</v>
      </c>
      <c r="D173" s="91" t="s">
        <v>8</v>
      </c>
      <c r="E173" s="146"/>
      <c r="F173" s="91"/>
      <c r="G173" s="92"/>
    </row>
    <row r="174" spans="1:7" s="12" customFormat="1" ht="12" outlineLevel="1">
      <c r="A174" s="92" t="s">
        <v>369</v>
      </c>
      <c r="B174" s="91" t="s">
        <v>48</v>
      </c>
      <c r="C174" s="91" t="s">
        <v>370</v>
      </c>
      <c r="D174" s="91" t="s">
        <v>8</v>
      </c>
      <c r="E174" s="146"/>
      <c r="F174" s="91"/>
      <c r="G174" s="92"/>
    </row>
    <row r="175" spans="1:7" s="12" customFormat="1" ht="12" outlineLevel="1">
      <c r="A175" s="92"/>
      <c r="B175" s="91"/>
      <c r="C175" s="91"/>
      <c r="D175" s="91"/>
      <c r="E175" s="146"/>
      <c r="F175" s="91"/>
      <c r="G175" s="92"/>
    </row>
    <row r="176" spans="1:7" s="12" customFormat="1" ht="12">
      <c r="A176" s="141" t="s">
        <v>581</v>
      </c>
      <c r="B176" s="91"/>
      <c r="C176" s="91"/>
      <c r="D176" s="91"/>
      <c r="E176" s="146"/>
      <c r="F176" s="142"/>
      <c r="G176" s="92" t="s">
        <v>1018</v>
      </c>
    </row>
    <row r="177" spans="1:7" s="12" customFormat="1" ht="12" outlineLevel="1">
      <c r="A177" s="92" t="s">
        <v>299</v>
      </c>
      <c r="B177" s="91" t="s">
        <v>292</v>
      </c>
      <c r="C177" s="143">
        <v>4.4000000000000004</v>
      </c>
      <c r="D177" s="91" t="s">
        <v>8</v>
      </c>
      <c r="E177" s="146">
        <v>42723</v>
      </c>
      <c r="F177" s="91"/>
      <c r="G177" s="92"/>
    </row>
    <row r="178" spans="1:7" s="12" customFormat="1" ht="12" outlineLevel="1">
      <c r="A178" s="92" t="s">
        <v>359</v>
      </c>
      <c r="B178" s="91" t="s">
        <v>292</v>
      </c>
      <c r="C178" s="143" t="s">
        <v>582</v>
      </c>
      <c r="D178" s="91" t="s">
        <v>8</v>
      </c>
      <c r="E178" s="146">
        <v>42723</v>
      </c>
      <c r="F178" s="91"/>
      <c r="G178" s="92"/>
    </row>
    <row r="179" spans="1:7" s="12" customFormat="1" ht="12" outlineLevel="1">
      <c r="A179" s="92" t="s">
        <v>280</v>
      </c>
      <c r="B179" s="91" t="s">
        <v>292</v>
      </c>
      <c r="C179" s="91">
        <v>10</v>
      </c>
      <c r="D179" s="91" t="s">
        <v>8</v>
      </c>
      <c r="E179" s="146">
        <v>42723</v>
      </c>
      <c r="F179" s="91"/>
      <c r="G179" s="92"/>
    </row>
    <row r="180" spans="1:7" s="12" customFormat="1" ht="12" outlineLevel="1">
      <c r="A180" s="92" t="s">
        <v>570</v>
      </c>
      <c r="B180" s="91" t="s">
        <v>292</v>
      </c>
      <c r="C180" s="91">
        <v>12</v>
      </c>
      <c r="D180" s="91" t="s">
        <v>8</v>
      </c>
      <c r="E180" s="146">
        <v>42723</v>
      </c>
      <c r="F180" s="91"/>
      <c r="G180" s="92"/>
    </row>
    <row r="181" spans="1:7" s="12" customFormat="1" ht="12" outlineLevel="1">
      <c r="A181" s="92" t="s">
        <v>571</v>
      </c>
      <c r="B181" s="91" t="s">
        <v>292</v>
      </c>
      <c r="C181" s="91">
        <v>12.4</v>
      </c>
      <c r="D181" s="91" t="s">
        <v>8</v>
      </c>
      <c r="E181" s="146">
        <v>42723</v>
      </c>
      <c r="F181" s="91"/>
      <c r="G181" s="92"/>
    </row>
    <row r="182" spans="1:7" s="12" customFormat="1" ht="12" outlineLevel="1">
      <c r="A182" s="92" t="s">
        <v>300</v>
      </c>
      <c r="B182" s="91" t="s">
        <v>292</v>
      </c>
      <c r="C182" s="143">
        <v>3</v>
      </c>
      <c r="D182" s="91" t="s">
        <v>8</v>
      </c>
      <c r="E182" s="146">
        <v>42723</v>
      </c>
      <c r="F182" s="91"/>
      <c r="G182" s="92"/>
    </row>
    <row r="183" spans="1:7" s="12" customFormat="1" ht="12" outlineLevel="1">
      <c r="A183" s="92" t="s">
        <v>546</v>
      </c>
      <c r="B183" s="91" t="s">
        <v>293</v>
      </c>
      <c r="C183" s="143" t="s">
        <v>583</v>
      </c>
      <c r="D183" s="91" t="s">
        <v>8</v>
      </c>
      <c r="E183" s="146">
        <v>42723</v>
      </c>
      <c r="F183" s="91"/>
      <c r="G183" s="92"/>
    </row>
    <row r="184" spans="1:7" s="12" customFormat="1" ht="12" outlineLevel="1">
      <c r="A184" s="92" t="s">
        <v>360</v>
      </c>
      <c r="B184" s="91" t="s">
        <v>333</v>
      </c>
      <c r="C184" s="144">
        <v>1E-4</v>
      </c>
      <c r="D184" s="91" t="s">
        <v>8</v>
      </c>
      <c r="E184" s="146">
        <v>42723</v>
      </c>
      <c r="F184" s="91" t="s">
        <v>334</v>
      </c>
      <c r="G184" s="92" t="s">
        <v>361</v>
      </c>
    </row>
    <row r="185" spans="1:7" s="12" customFormat="1" ht="12" outlineLevel="1">
      <c r="A185" s="92" t="s">
        <v>335</v>
      </c>
      <c r="B185" s="91" t="s">
        <v>333</v>
      </c>
      <c r="C185" s="91" t="s">
        <v>336</v>
      </c>
      <c r="D185" s="91" t="s">
        <v>8</v>
      </c>
      <c r="E185" s="146">
        <v>42723</v>
      </c>
      <c r="F185" s="91" t="s">
        <v>334</v>
      </c>
      <c r="G185" s="92" t="s">
        <v>361</v>
      </c>
    </row>
    <row r="186" spans="1:7" s="12" customFormat="1" ht="12" outlineLevel="1">
      <c r="A186" s="92" t="s">
        <v>547</v>
      </c>
      <c r="B186" s="91" t="s">
        <v>294</v>
      </c>
      <c r="C186" s="91" t="s">
        <v>584</v>
      </c>
      <c r="D186" s="91" t="s">
        <v>8</v>
      </c>
      <c r="E186" s="146">
        <v>42723</v>
      </c>
      <c r="F186" s="91"/>
      <c r="G186" s="92"/>
    </row>
    <row r="187" spans="1:7" s="12" customFormat="1" ht="12" outlineLevel="1">
      <c r="A187" s="92" t="s">
        <v>283</v>
      </c>
      <c r="B187" s="91" t="s">
        <v>242</v>
      </c>
      <c r="C187" s="91">
        <v>210</v>
      </c>
      <c r="D187" s="91" t="s">
        <v>8</v>
      </c>
      <c r="E187" s="146">
        <v>42723</v>
      </c>
      <c r="F187" s="91"/>
      <c r="G187" s="92"/>
    </row>
    <row r="188" spans="1:7" s="12" customFormat="1" ht="12" outlineLevel="1">
      <c r="A188" s="92" t="s">
        <v>362</v>
      </c>
      <c r="B188" s="91" t="s">
        <v>304</v>
      </c>
      <c r="C188" s="143" t="s">
        <v>585</v>
      </c>
      <c r="D188" s="91" t="s">
        <v>8</v>
      </c>
      <c r="E188" s="146">
        <v>42723</v>
      </c>
      <c r="F188" s="91"/>
      <c r="G188" s="92" t="s">
        <v>550</v>
      </c>
    </row>
    <row r="189" spans="1:7" s="12" customFormat="1" ht="12" outlineLevel="1">
      <c r="A189" s="92" t="s">
        <v>301</v>
      </c>
      <c r="B189" s="91" t="s">
        <v>304</v>
      </c>
      <c r="C189" s="143">
        <v>0.5</v>
      </c>
      <c r="D189" s="91" t="s">
        <v>8</v>
      </c>
      <c r="E189" s="146">
        <v>42723</v>
      </c>
      <c r="F189" s="91"/>
      <c r="G189" s="92" t="s">
        <v>363</v>
      </c>
    </row>
    <row r="190" spans="1:7" s="12" customFormat="1" ht="12" outlineLevel="1">
      <c r="A190" s="92" t="s">
        <v>291</v>
      </c>
      <c r="B190" s="91" t="s">
        <v>292</v>
      </c>
      <c r="C190" s="143">
        <v>0.25</v>
      </c>
      <c r="D190" s="91" t="s">
        <v>8</v>
      </c>
      <c r="E190" s="146">
        <v>42723</v>
      </c>
      <c r="F190" s="91"/>
      <c r="G190" s="92"/>
    </row>
    <row r="191" spans="1:7" s="12" customFormat="1" ht="12" outlineLevel="1">
      <c r="A191" s="92" t="s">
        <v>284</v>
      </c>
      <c r="B191" s="91" t="s">
        <v>292</v>
      </c>
      <c r="C191" s="91">
        <v>26</v>
      </c>
      <c r="D191" s="91" t="s">
        <v>8</v>
      </c>
      <c r="E191" s="146">
        <v>42723</v>
      </c>
      <c r="F191" s="91"/>
      <c r="G191" s="92"/>
    </row>
    <row r="192" spans="1:7" s="12" customFormat="1" ht="12" outlineLevel="1">
      <c r="A192" s="92" t="s">
        <v>364</v>
      </c>
      <c r="B192" s="91" t="s">
        <v>292</v>
      </c>
      <c r="C192" s="91">
        <v>0.5</v>
      </c>
      <c r="D192" s="91" t="s">
        <v>8</v>
      </c>
      <c r="E192" s="146">
        <v>42723</v>
      </c>
      <c r="F192" s="91"/>
      <c r="G192" s="92"/>
    </row>
    <row r="193" spans="1:7" s="12" customFormat="1" ht="12" outlineLevel="1">
      <c r="A193" s="92" t="s">
        <v>285</v>
      </c>
      <c r="B193" s="91" t="s">
        <v>292</v>
      </c>
      <c r="C193" s="91">
        <v>26</v>
      </c>
      <c r="D193" s="91" t="s">
        <v>8</v>
      </c>
      <c r="E193" s="146">
        <v>42723</v>
      </c>
      <c r="F193" s="91"/>
      <c r="G193" s="92"/>
    </row>
    <row r="194" spans="1:7" s="12" customFormat="1" ht="12" outlineLevel="1">
      <c r="A194" s="92" t="s">
        <v>286</v>
      </c>
      <c r="B194" s="91" t="s">
        <v>295</v>
      </c>
      <c r="C194" s="91">
        <v>0.434</v>
      </c>
      <c r="D194" s="91" t="s">
        <v>8</v>
      </c>
      <c r="E194" s="146">
        <v>42723</v>
      </c>
      <c r="F194" s="91"/>
      <c r="G194" s="92"/>
    </row>
    <row r="195" spans="1:7" s="12" customFormat="1" ht="12" outlineLevel="1">
      <c r="A195" s="92" t="s">
        <v>551</v>
      </c>
      <c r="B195" s="91" t="s">
        <v>552</v>
      </c>
      <c r="C195" s="91">
        <v>22.4</v>
      </c>
      <c r="D195" s="91" t="s">
        <v>8</v>
      </c>
      <c r="E195" s="146">
        <v>42723</v>
      </c>
      <c r="F195" s="91"/>
      <c r="G195" s="92"/>
    </row>
    <row r="196" spans="1:7" s="12" customFormat="1" ht="12" outlineLevel="1">
      <c r="A196" s="92" t="s">
        <v>287</v>
      </c>
      <c r="B196" s="91" t="s">
        <v>157</v>
      </c>
      <c r="C196" s="91" t="s">
        <v>586</v>
      </c>
      <c r="D196" s="91" t="s">
        <v>8</v>
      </c>
      <c r="E196" s="146">
        <v>42723</v>
      </c>
      <c r="F196" s="91"/>
      <c r="G196" s="92"/>
    </row>
    <row r="197" spans="1:7" s="12" customFormat="1" ht="12" outlineLevel="1">
      <c r="A197" s="92" t="s">
        <v>302</v>
      </c>
      <c r="B197" s="91" t="s">
        <v>554</v>
      </c>
      <c r="C197" s="91" t="s">
        <v>587</v>
      </c>
      <c r="D197" s="91" t="s">
        <v>8</v>
      </c>
      <c r="E197" s="146">
        <v>42723</v>
      </c>
      <c r="F197" s="91"/>
      <c r="G197" s="92"/>
    </row>
    <row r="198" spans="1:7" s="12" customFormat="1" ht="12" outlineLevel="1">
      <c r="A198" s="92" t="s">
        <v>288</v>
      </c>
      <c r="B198" s="91" t="s">
        <v>296</v>
      </c>
      <c r="C198" s="91" t="s">
        <v>588</v>
      </c>
      <c r="D198" s="91" t="s">
        <v>8</v>
      </c>
      <c r="E198" s="146">
        <v>42723</v>
      </c>
      <c r="F198" s="91"/>
      <c r="G198" s="92"/>
    </row>
    <row r="199" spans="1:7" s="12" customFormat="1" ht="12" outlineLevel="1">
      <c r="A199" s="92" t="s">
        <v>556</v>
      </c>
      <c r="B199" s="91" t="s">
        <v>86</v>
      </c>
      <c r="C199" s="91" t="s">
        <v>589</v>
      </c>
      <c r="D199" s="91" t="s">
        <v>8</v>
      </c>
      <c r="E199" s="146">
        <v>42723</v>
      </c>
      <c r="F199" s="91"/>
      <c r="G199" s="92"/>
    </row>
    <row r="200" spans="1:7" s="12" customFormat="1" ht="12" outlineLevel="1">
      <c r="A200" s="92" t="s">
        <v>365</v>
      </c>
      <c r="B200" s="91" t="s">
        <v>297</v>
      </c>
      <c r="C200" s="91" t="s">
        <v>267</v>
      </c>
      <c r="D200" s="91" t="s">
        <v>8</v>
      </c>
      <c r="E200" s="146">
        <v>42723</v>
      </c>
      <c r="F200" s="91"/>
      <c r="G200" s="92"/>
    </row>
    <row r="201" spans="1:7" s="12" customFormat="1" ht="12" outlineLevel="1">
      <c r="A201" s="92" t="s">
        <v>366</v>
      </c>
      <c r="B201" s="91" t="s">
        <v>367</v>
      </c>
      <c r="C201" s="91" t="s">
        <v>267</v>
      </c>
      <c r="D201" s="91" t="s">
        <v>8</v>
      </c>
      <c r="E201" s="146"/>
      <c r="F201" s="91"/>
      <c r="G201" s="92"/>
    </row>
    <row r="202" spans="1:7" s="12" customFormat="1" ht="12" outlineLevel="1">
      <c r="A202" s="92" t="s">
        <v>368</v>
      </c>
      <c r="B202" s="91"/>
      <c r="C202" s="91" t="s">
        <v>267</v>
      </c>
      <c r="D202" s="91" t="s">
        <v>8</v>
      </c>
      <c r="E202" s="146"/>
      <c r="F202" s="91"/>
      <c r="G202" s="92"/>
    </row>
    <row r="203" spans="1:7" s="12" customFormat="1" ht="12" outlineLevel="1">
      <c r="A203" s="92" t="s">
        <v>290</v>
      </c>
      <c r="B203" s="91" t="s">
        <v>337</v>
      </c>
      <c r="C203" s="91" t="s">
        <v>267</v>
      </c>
      <c r="D203" s="91" t="s">
        <v>8</v>
      </c>
      <c r="E203" s="146"/>
      <c r="F203" s="91"/>
      <c r="G203" s="92"/>
    </row>
    <row r="204" spans="1:7" s="12" customFormat="1" ht="12" outlineLevel="1">
      <c r="A204" s="92" t="s">
        <v>303</v>
      </c>
      <c r="B204" s="91" t="s">
        <v>337</v>
      </c>
      <c r="C204" s="91" t="s">
        <v>267</v>
      </c>
      <c r="D204" s="91" t="s">
        <v>8</v>
      </c>
      <c r="E204" s="146"/>
      <c r="F204" s="91"/>
      <c r="G204" s="92"/>
    </row>
    <row r="205" spans="1:7" s="12" customFormat="1" ht="12" outlineLevel="1">
      <c r="A205" s="92" t="s">
        <v>369</v>
      </c>
      <c r="B205" s="91" t="s">
        <v>48</v>
      </c>
      <c r="C205" s="91" t="s">
        <v>370</v>
      </c>
      <c r="D205" s="91" t="s">
        <v>8</v>
      </c>
      <c r="E205" s="146"/>
      <c r="F205" s="91"/>
      <c r="G205" s="92"/>
    </row>
    <row r="206" spans="1:7" s="12" customFormat="1" ht="12" outlineLevel="1">
      <c r="A206" s="92"/>
      <c r="B206" s="91"/>
      <c r="C206" s="91"/>
      <c r="D206" s="91"/>
      <c r="E206" s="146"/>
      <c r="F206" s="91"/>
      <c r="G206" s="92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1"/>
  <sheetViews>
    <sheetView zoomScale="150" zoomScaleNormal="150" zoomScalePageLayoutView="150" workbookViewId="0">
      <selection sqref="A1:J17"/>
    </sheetView>
  </sheetViews>
  <sheetFormatPr baseColWidth="10" defaultColWidth="10.7109375" defaultRowHeight="12" x14ac:dyDescent="0"/>
  <cols>
    <col min="1" max="1" width="7.42578125" style="12" customWidth="1"/>
    <col min="2" max="2" width="8.42578125" style="12" customWidth="1"/>
    <col min="3" max="3" width="5.42578125" style="50" customWidth="1"/>
    <col min="4" max="4" width="5" style="12" customWidth="1"/>
    <col min="5" max="5" width="6.42578125" style="12" customWidth="1"/>
    <col min="6" max="6" width="7.5703125" style="50" customWidth="1"/>
    <col min="7" max="7" width="6.42578125" style="50" customWidth="1"/>
    <col min="8" max="9" width="6.85546875" style="50" customWidth="1"/>
    <col min="10" max="10" width="22.7109375" style="12" customWidth="1"/>
    <col min="11" max="16384" width="10.7109375" style="12"/>
  </cols>
  <sheetData>
    <row r="1" spans="1:11">
      <c r="A1" s="5" t="s">
        <v>1063</v>
      </c>
      <c r="B1" s="2"/>
      <c r="C1" s="11"/>
      <c r="G1" s="11"/>
      <c r="H1" s="2"/>
      <c r="I1" s="2"/>
      <c r="J1" s="200" t="s">
        <v>1051</v>
      </c>
    </row>
    <row r="2" spans="1:11">
      <c r="A2" s="7" t="s">
        <v>1027</v>
      </c>
      <c r="B2" s="8" t="s">
        <v>241</v>
      </c>
      <c r="C2" s="8" t="s">
        <v>751</v>
      </c>
      <c r="D2" s="53" t="s">
        <v>263</v>
      </c>
      <c r="E2" s="8" t="s">
        <v>263</v>
      </c>
      <c r="F2" s="8" t="s">
        <v>1048</v>
      </c>
      <c r="G2" s="8" t="s">
        <v>1045</v>
      </c>
      <c r="H2" s="8" t="s">
        <v>1045</v>
      </c>
      <c r="I2" s="8" t="s">
        <v>1045</v>
      </c>
      <c r="J2" s="7" t="s">
        <v>5</v>
      </c>
    </row>
    <row r="3" spans="1:11">
      <c r="A3" s="7" t="s">
        <v>1032</v>
      </c>
      <c r="B3" s="8"/>
      <c r="C3" s="8"/>
      <c r="D3" s="53" t="s">
        <v>1040</v>
      </c>
      <c r="E3" s="8" t="s">
        <v>1052</v>
      </c>
      <c r="F3" s="8" t="s">
        <v>1039</v>
      </c>
      <c r="G3" s="8" t="s">
        <v>1039</v>
      </c>
      <c r="H3" s="8" t="s">
        <v>1046</v>
      </c>
      <c r="I3" s="8" t="s">
        <v>1047</v>
      </c>
      <c r="J3" s="7"/>
    </row>
    <row r="4" spans="1:11">
      <c r="B4" s="50"/>
      <c r="D4" s="202" t="s">
        <v>324</v>
      </c>
      <c r="E4" s="50" t="s">
        <v>658</v>
      </c>
      <c r="F4" s="50" t="s">
        <v>48</v>
      </c>
      <c r="G4" s="50" t="s">
        <v>48</v>
      </c>
      <c r="H4" s="50" t="s">
        <v>48</v>
      </c>
      <c r="I4" s="50" t="s">
        <v>48</v>
      </c>
    </row>
    <row r="5" spans="1:11">
      <c r="A5" s="205" t="s">
        <v>1038</v>
      </c>
      <c r="B5" s="50"/>
      <c r="D5" s="202"/>
      <c r="E5" s="50"/>
    </row>
    <row r="6" spans="1:11">
      <c r="A6" s="12" t="s">
        <v>1057</v>
      </c>
      <c r="B6" s="50" t="s">
        <v>1053</v>
      </c>
      <c r="C6" s="50">
        <v>24</v>
      </c>
      <c r="D6" s="209">
        <v>0.54</v>
      </c>
      <c r="E6" s="50">
        <v>0</v>
      </c>
      <c r="F6" s="206">
        <v>231</v>
      </c>
      <c r="G6" s="50">
        <v>266</v>
      </c>
      <c r="H6" s="50">
        <v>210</v>
      </c>
      <c r="I6" s="50">
        <v>270</v>
      </c>
    </row>
    <row r="7" spans="1:11">
      <c r="A7" s="12" t="s">
        <v>1058</v>
      </c>
      <c r="B7" s="50" t="s">
        <v>1053</v>
      </c>
      <c r="C7" s="50">
        <v>12</v>
      </c>
      <c r="D7" s="209">
        <v>0.7</v>
      </c>
      <c r="E7" s="50">
        <v>0</v>
      </c>
      <c r="F7" s="206">
        <v>331</v>
      </c>
      <c r="G7" s="50">
        <v>366</v>
      </c>
      <c r="H7" s="50">
        <v>210</v>
      </c>
      <c r="I7" s="50">
        <v>270</v>
      </c>
      <c r="J7" s="12" t="s">
        <v>1062</v>
      </c>
    </row>
    <row r="8" spans="1:11">
      <c r="A8" s="12" t="s">
        <v>1059</v>
      </c>
      <c r="B8" s="50" t="s">
        <v>8</v>
      </c>
      <c r="C8" s="50">
        <v>8</v>
      </c>
      <c r="D8" s="207">
        <v>6.0999999999999999E-2</v>
      </c>
      <c r="E8" s="50">
        <v>0</v>
      </c>
      <c r="F8" s="206">
        <v>129</v>
      </c>
      <c r="G8" s="50">
        <v>144</v>
      </c>
      <c r="H8" s="50">
        <v>150</v>
      </c>
      <c r="I8" s="50">
        <v>280</v>
      </c>
      <c r="J8" s="12" t="s">
        <v>1049</v>
      </c>
    </row>
    <row r="9" spans="1:11">
      <c r="A9" s="12" t="s">
        <v>1041</v>
      </c>
      <c r="B9" s="50" t="s">
        <v>1053</v>
      </c>
      <c r="C9" s="50">
        <v>16</v>
      </c>
      <c r="D9" s="207">
        <v>1.6E-2</v>
      </c>
      <c r="E9" s="50">
        <v>0</v>
      </c>
      <c r="F9" s="206">
        <v>94</v>
      </c>
      <c r="G9" s="50">
        <v>76</v>
      </c>
      <c r="H9" s="50">
        <v>120</v>
      </c>
      <c r="I9" s="50">
        <v>75</v>
      </c>
    </row>
    <row r="10" spans="1:11">
      <c r="A10" s="12" t="s">
        <v>1042</v>
      </c>
      <c r="B10" s="50" t="s">
        <v>1053</v>
      </c>
      <c r="C10" s="50">
        <v>16</v>
      </c>
      <c r="D10" s="207">
        <v>1.6E-2</v>
      </c>
      <c r="E10" s="50">
        <v>0</v>
      </c>
      <c r="F10" s="206">
        <v>136</v>
      </c>
      <c r="G10" s="50">
        <v>126</v>
      </c>
      <c r="H10" s="50">
        <v>120</v>
      </c>
      <c r="I10" s="50">
        <v>75</v>
      </c>
    </row>
    <row r="11" spans="1:11">
      <c r="A11" s="12" t="s">
        <v>1043</v>
      </c>
      <c r="B11" s="50" t="s">
        <v>8</v>
      </c>
      <c r="C11" s="50">
        <v>4</v>
      </c>
      <c r="D11" s="207">
        <v>0.376</v>
      </c>
      <c r="E11" s="50"/>
      <c r="F11" s="206">
        <v>226</v>
      </c>
      <c r="G11" s="50">
        <v>222</v>
      </c>
      <c r="H11" s="50">
        <v>130</v>
      </c>
      <c r="I11" s="50">
        <v>260</v>
      </c>
      <c r="J11" s="12" t="s">
        <v>1049</v>
      </c>
    </row>
    <row r="12" spans="1:11">
      <c r="A12" s="12" t="s">
        <v>1061</v>
      </c>
      <c r="B12" s="50" t="s">
        <v>8</v>
      </c>
      <c r="C12" s="50">
        <v>2</v>
      </c>
      <c r="D12" s="207"/>
      <c r="E12" s="206"/>
      <c r="F12" s="206" t="s">
        <v>1054</v>
      </c>
      <c r="G12" s="206">
        <v>200</v>
      </c>
      <c r="H12" s="50">
        <v>270</v>
      </c>
      <c r="I12" s="50">
        <v>100</v>
      </c>
      <c r="J12" s="12" t="s">
        <v>1049</v>
      </c>
    </row>
    <row r="13" spans="1:11">
      <c r="A13" s="12" t="s">
        <v>1060</v>
      </c>
      <c r="B13" s="50" t="s">
        <v>8</v>
      </c>
      <c r="C13" s="50">
        <v>2</v>
      </c>
      <c r="D13" s="207"/>
      <c r="E13" s="50"/>
      <c r="F13" s="206" t="s">
        <v>1054</v>
      </c>
      <c r="G13" s="50">
        <v>200</v>
      </c>
      <c r="H13" s="50">
        <v>140</v>
      </c>
      <c r="I13" s="50">
        <v>100</v>
      </c>
      <c r="J13" s="12" t="s">
        <v>1049</v>
      </c>
    </row>
    <row r="14" spans="1:11">
      <c r="F14" s="206"/>
    </row>
    <row r="15" spans="1:11">
      <c r="A15" s="205" t="s">
        <v>1050</v>
      </c>
      <c r="F15" s="206"/>
    </row>
    <row r="16" spans="1:11">
      <c r="A16" s="12" t="s">
        <v>1055</v>
      </c>
      <c r="B16" s="50" t="s">
        <v>8</v>
      </c>
      <c r="C16" s="50">
        <v>56</v>
      </c>
      <c r="D16" s="50">
        <v>0</v>
      </c>
      <c r="E16" s="210">
        <v>0.34799999999999998</v>
      </c>
      <c r="F16" s="206">
        <v>0.15</v>
      </c>
      <c r="G16" s="50">
        <v>128</v>
      </c>
      <c r="H16" s="50">
        <v>150</v>
      </c>
      <c r="I16" s="50">
        <v>150</v>
      </c>
      <c r="J16" s="12" t="s">
        <v>1064</v>
      </c>
      <c r="K16" s="208"/>
    </row>
    <row r="17" spans="1:10">
      <c r="A17" s="12" t="s">
        <v>1056</v>
      </c>
      <c r="B17" s="50" t="s">
        <v>8</v>
      </c>
      <c r="C17" s="50">
        <v>8</v>
      </c>
      <c r="D17" s="50">
        <v>0</v>
      </c>
      <c r="E17" s="50">
        <v>0.58799999999999997</v>
      </c>
      <c r="F17" s="206">
        <v>0.15</v>
      </c>
      <c r="G17" s="50">
        <v>131</v>
      </c>
      <c r="H17" s="50">
        <v>150</v>
      </c>
      <c r="I17" s="50">
        <v>150</v>
      </c>
      <c r="J17" s="12" t="s">
        <v>1044</v>
      </c>
    </row>
    <row r="18" spans="1:10">
      <c r="F18" s="206"/>
    </row>
    <row r="19" spans="1:10">
      <c r="F19" s="206"/>
    </row>
    <row r="20" spans="1:10">
      <c r="F20" s="206"/>
    </row>
    <row r="21" spans="1:10">
      <c r="F21" s="206"/>
    </row>
  </sheetData>
  <phoneticPr fontId="5" type="noConversion"/>
  <pageMargins left="0.75" right="0.75" top="1" bottom="1" header="0.5" footer="0.5"/>
  <pageSetup scale="86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"/>
  <sheetViews>
    <sheetView workbookViewId="0">
      <selection activeCell="A31" sqref="A31"/>
    </sheetView>
  </sheetViews>
  <sheetFormatPr baseColWidth="10" defaultColWidth="8.7109375" defaultRowHeight="13" x14ac:dyDescent="0"/>
  <cols>
    <col min="1" max="1" width="27" customWidth="1"/>
    <col min="2" max="5" width="6.140625" customWidth="1"/>
    <col min="6" max="6" width="16.140625" customWidth="1"/>
    <col min="7" max="7" width="8.5703125" customWidth="1"/>
    <col min="8" max="8" width="8.85546875" customWidth="1"/>
    <col min="9" max="9" width="7.42578125" customWidth="1"/>
    <col min="10" max="10" width="6.42578125" customWidth="1"/>
    <col min="11" max="11" width="8.42578125" customWidth="1"/>
    <col min="12" max="12" width="15" customWidth="1"/>
    <col min="13" max="256" width="11" customWidth="1"/>
  </cols>
  <sheetData>
    <row r="1" spans="1:255" s="4" customFormat="1" ht="14" customHeight="1">
      <c r="A1" s="42" t="s">
        <v>236</v>
      </c>
      <c r="C1" s="2"/>
      <c r="D1" s="2"/>
      <c r="E1" s="43"/>
      <c r="F1" s="3">
        <v>42684</v>
      </c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4" customFormat="1" ht="14" customHeight="1">
      <c r="A2" s="7" t="s">
        <v>237</v>
      </c>
      <c r="B2" s="8" t="s">
        <v>265</v>
      </c>
      <c r="C2" s="279" t="s">
        <v>238</v>
      </c>
      <c r="D2" s="295"/>
      <c r="E2" s="295"/>
      <c r="F2" s="8" t="s">
        <v>239</v>
      </c>
      <c r="G2" s="8" t="s">
        <v>240</v>
      </c>
      <c r="H2" s="8" t="s">
        <v>263</v>
      </c>
      <c r="I2" s="8" t="s">
        <v>264</v>
      </c>
      <c r="J2" s="8" t="s">
        <v>241</v>
      </c>
      <c r="K2" s="8" t="s">
        <v>4</v>
      </c>
      <c r="L2" s="7" t="s">
        <v>5</v>
      </c>
      <c r="M2"/>
      <c r="N2"/>
      <c r="O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4" customFormat="1" ht="14" customHeight="1">
      <c r="A3" s="7"/>
      <c r="B3" s="8" t="s">
        <v>242</v>
      </c>
      <c r="C3" s="8" t="s">
        <v>243</v>
      </c>
      <c r="D3" s="8" t="s">
        <v>244</v>
      </c>
      <c r="E3" s="44" t="s">
        <v>245</v>
      </c>
      <c r="F3" s="8" t="s">
        <v>246</v>
      </c>
      <c r="G3" s="8" t="s">
        <v>247</v>
      </c>
      <c r="H3" s="8" t="s">
        <v>245</v>
      </c>
      <c r="I3" s="8"/>
      <c r="J3" s="8"/>
      <c r="K3" s="8"/>
      <c r="L3" s="7"/>
      <c r="M3"/>
      <c r="N3"/>
      <c r="O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s="4" customFormat="1" ht="14" customHeight="1">
      <c r="A4" s="7"/>
      <c r="B4" s="8"/>
      <c r="C4" s="8" t="s">
        <v>248</v>
      </c>
      <c r="D4" s="8" t="s">
        <v>249</v>
      </c>
      <c r="E4" s="44" t="s">
        <v>250</v>
      </c>
      <c r="F4" s="8" t="s">
        <v>251</v>
      </c>
      <c r="G4" s="8" t="s">
        <v>248</v>
      </c>
      <c r="H4" s="8" t="s">
        <v>250</v>
      </c>
      <c r="I4" s="8" t="s">
        <v>252</v>
      </c>
      <c r="J4" s="8"/>
      <c r="K4" s="8"/>
      <c r="L4" s="7"/>
      <c r="M4"/>
      <c r="N4"/>
      <c r="O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4" customHeight="1"/>
    <row r="6" spans="1:255" s="4" customFormat="1" ht="14" customHeight="1">
      <c r="A6" s="45" t="s">
        <v>400</v>
      </c>
      <c r="B6" s="24"/>
      <c r="C6" s="24">
        <v>1.67</v>
      </c>
      <c r="D6" s="25">
        <v>2.08</v>
      </c>
      <c r="E6" s="43">
        <v>3.5</v>
      </c>
      <c r="F6" s="25" t="s">
        <v>401</v>
      </c>
      <c r="G6" s="2" t="s">
        <v>402</v>
      </c>
      <c r="H6" s="2" t="s">
        <v>403</v>
      </c>
      <c r="I6" s="2">
        <v>1000</v>
      </c>
      <c r="J6" s="25" t="s">
        <v>8</v>
      </c>
      <c r="K6" s="3">
        <v>42611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s="4" customFormat="1" ht="14" customHeight="1">
      <c r="A7" s="45" t="s">
        <v>253</v>
      </c>
      <c r="B7" s="24"/>
      <c r="C7" s="24">
        <v>1.74</v>
      </c>
      <c r="D7" s="25">
        <v>2.08</v>
      </c>
      <c r="E7" s="43">
        <v>3.6</v>
      </c>
      <c r="F7" s="63" t="s">
        <v>401</v>
      </c>
      <c r="G7" s="2" t="s">
        <v>402</v>
      </c>
      <c r="H7" s="2" t="s">
        <v>403</v>
      </c>
      <c r="I7" s="2">
        <v>1000</v>
      </c>
      <c r="J7" s="25" t="s">
        <v>8</v>
      </c>
      <c r="K7" s="3">
        <v>42611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s="4" customFormat="1" ht="14" customHeight="1">
      <c r="A8" s="45" t="s">
        <v>254</v>
      </c>
      <c r="B8" s="24"/>
      <c r="C8" s="24">
        <v>5.18</v>
      </c>
      <c r="D8" s="25">
        <v>2.08</v>
      </c>
      <c r="E8" s="43">
        <v>10.8</v>
      </c>
      <c r="F8" s="25" t="s">
        <v>401</v>
      </c>
      <c r="G8" s="2" t="s">
        <v>404</v>
      </c>
      <c r="H8" s="2" t="s">
        <v>405</v>
      </c>
      <c r="I8" s="2">
        <v>1000</v>
      </c>
      <c r="J8" s="25" t="s">
        <v>8</v>
      </c>
      <c r="K8" s="3">
        <v>42611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s="4" customFormat="1" ht="14" customHeight="1">
      <c r="A9" s="45"/>
      <c r="B9" s="24"/>
      <c r="C9" s="24"/>
      <c r="D9" s="25"/>
      <c r="E9" s="43"/>
      <c r="F9" s="64" t="s">
        <v>406</v>
      </c>
      <c r="G9" s="65" t="s">
        <v>407</v>
      </c>
      <c r="H9" s="65" t="s">
        <v>407</v>
      </c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4" customFormat="1" ht="14" customHeight="1">
      <c r="A10" s="45"/>
      <c r="B10" s="24"/>
      <c r="C10" s="24"/>
      <c r="D10" s="25"/>
      <c r="E10" s="43"/>
      <c r="F10" s="25"/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s="4" customFormat="1" ht="14" customHeight="1">
      <c r="A11" s="45"/>
      <c r="B11" s="24"/>
      <c r="C11" s="27"/>
      <c r="D11" s="25"/>
      <c r="E11" s="43"/>
      <c r="F11" s="25"/>
      <c r="G11" s="2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s="4" customFormat="1" ht="14" customHeight="1">
      <c r="A12" s="45"/>
      <c r="B12" s="24"/>
      <c r="C12" s="27"/>
      <c r="D12" s="25"/>
      <c r="E12" s="43"/>
      <c r="F12" s="25"/>
      <c r="G12" s="2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s="4" customFormat="1" ht="14" customHeight="1">
      <c r="A13" s="28" t="s">
        <v>408</v>
      </c>
      <c r="B13" s="24"/>
      <c r="C13" s="27"/>
      <c r="D13" s="25"/>
      <c r="E13" s="43"/>
      <c r="F13" s="25"/>
      <c r="G13" s="2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s="4" customFormat="1" ht="14" customHeight="1">
      <c r="A14" s="29" t="s">
        <v>220</v>
      </c>
      <c r="B14" s="24"/>
      <c r="C14" s="27"/>
      <c r="D14" s="25"/>
      <c r="E14" s="43"/>
      <c r="F14" s="25"/>
      <c r="G14" s="2"/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s="4" customFormat="1" ht="14" customHeight="1">
      <c r="A15" s="46" t="s">
        <v>255</v>
      </c>
      <c r="B15" s="24"/>
      <c r="C15" s="27"/>
      <c r="D15" s="25"/>
      <c r="E15" s="43"/>
      <c r="F15" s="25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s="4" customFormat="1" ht="14" customHeight="1">
      <c r="A16" s="47" t="s">
        <v>256</v>
      </c>
      <c r="B16" s="24"/>
      <c r="C16" s="27"/>
      <c r="D16" s="25"/>
      <c r="E16" s="43"/>
      <c r="F16" s="25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1">
      <c r="A17" s="66" t="s">
        <v>409</v>
      </c>
    </row>
    <row r="18" spans="1:1">
      <c r="A18" s="66" t="s">
        <v>410</v>
      </c>
    </row>
  </sheetData>
  <mergeCells count="1">
    <mergeCell ref="C2:E2"/>
  </mergeCells>
  <phoneticPr fontId="5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workbookViewId="0">
      <selection activeCell="H30" sqref="H30"/>
    </sheetView>
  </sheetViews>
  <sheetFormatPr baseColWidth="10" defaultColWidth="8.7109375" defaultRowHeight="13" x14ac:dyDescent="0"/>
  <cols>
    <col min="1" max="1" width="3.42578125" customWidth="1"/>
    <col min="2" max="2" width="11.7109375" customWidth="1"/>
    <col min="3" max="3" width="15.5703125" customWidth="1"/>
    <col min="4" max="4" width="15.140625" customWidth="1"/>
    <col min="5" max="5" width="14.42578125" customWidth="1"/>
    <col min="6" max="6" width="15.85546875" customWidth="1"/>
    <col min="7" max="256" width="11" customWidth="1"/>
  </cols>
  <sheetData>
    <row r="1" spans="2:10" ht="14">
      <c r="B1" s="56"/>
      <c r="E1" s="58">
        <v>42725</v>
      </c>
    </row>
    <row r="3" spans="2:10" ht="14">
      <c r="B3" s="75" t="s">
        <v>502</v>
      </c>
    </row>
    <row r="4" spans="2:10" ht="14" thickBot="1"/>
    <row r="5" spans="2:10" ht="14">
      <c r="B5" s="115"/>
      <c r="C5" s="98" t="s">
        <v>411</v>
      </c>
      <c r="D5" s="67" t="s">
        <v>411</v>
      </c>
      <c r="E5" s="296" t="s">
        <v>329</v>
      </c>
      <c r="F5" s="296" t="s">
        <v>413</v>
      </c>
      <c r="G5" s="98" t="s">
        <v>862</v>
      </c>
      <c r="H5" s="116" t="s">
        <v>863</v>
      </c>
      <c r="I5" s="67" t="s">
        <v>864</v>
      </c>
      <c r="J5" s="67" t="s">
        <v>865</v>
      </c>
    </row>
    <row r="6" spans="2:10" ht="15" thickBot="1">
      <c r="B6" s="69"/>
      <c r="C6" s="99" t="s">
        <v>866</v>
      </c>
      <c r="D6" s="68" t="s">
        <v>412</v>
      </c>
      <c r="E6" s="297"/>
      <c r="F6" s="297"/>
      <c r="G6" s="99" t="s">
        <v>867</v>
      </c>
      <c r="H6" s="117" t="s">
        <v>867</v>
      </c>
      <c r="I6" s="68" t="s">
        <v>416</v>
      </c>
      <c r="J6" s="68" t="s">
        <v>417</v>
      </c>
    </row>
    <row r="7" spans="2:10" ht="14" customHeight="1" thickBot="1">
      <c r="B7" s="69" t="s">
        <v>418</v>
      </c>
      <c r="C7" s="70">
        <v>28</v>
      </c>
      <c r="D7" s="70">
        <v>12</v>
      </c>
      <c r="E7" s="70">
        <v>64</v>
      </c>
      <c r="F7" s="70">
        <v>4</v>
      </c>
      <c r="G7" s="70">
        <v>4</v>
      </c>
      <c r="H7" s="70">
        <v>4</v>
      </c>
      <c r="I7" s="70">
        <v>16</v>
      </c>
      <c r="J7" s="70">
        <v>16</v>
      </c>
    </row>
    <row r="8" spans="2:10" ht="15" thickBot="1">
      <c r="B8" s="69" t="s">
        <v>419</v>
      </c>
      <c r="C8" s="70">
        <v>9.1399999999999995E-2</v>
      </c>
      <c r="D8" s="70">
        <v>0.1202</v>
      </c>
      <c r="E8" s="70">
        <v>8.7600000000000004E-3</v>
      </c>
      <c r="F8" s="70"/>
      <c r="G8" s="70"/>
      <c r="H8" s="70"/>
      <c r="I8" s="70">
        <v>0.434</v>
      </c>
      <c r="J8" s="70">
        <v>0.26700000000000002</v>
      </c>
    </row>
    <row r="9" spans="2:10" ht="15" thickBot="1">
      <c r="B9" s="69" t="s">
        <v>868</v>
      </c>
      <c r="C9" s="70"/>
      <c r="D9" s="70"/>
      <c r="E9" s="70"/>
      <c r="F9" s="70"/>
      <c r="G9" s="70" t="s">
        <v>869</v>
      </c>
      <c r="H9" s="70" t="s">
        <v>870</v>
      </c>
      <c r="I9" s="70"/>
      <c r="J9" s="70"/>
    </row>
    <row r="10" spans="2:10" ht="29" thickBot="1">
      <c r="B10" s="69" t="s">
        <v>420</v>
      </c>
      <c r="C10" s="70" t="s">
        <v>421</v>
      </c>
      <c r="D10" s="70" t="s">
        <v>422</v>
      </c>
      <c r="E10" s="70" t="s">
        <v>423</v>
      </c>
      <c r="F10" s="70"/>
      <c r="G10" s="118" t="s">
        <v>871</v>
      </c>
      <c r="H10" s="70" t="s">
        <v>872</v>
      </c>
      <c r="I10" s="70">
        <v>2.98</v>
      </c>
      <c r="J10" s="70">
        <v>2.98</v>
      </c>
    </row>
    <row r="11" spans="2:10" ht="15" thickBot="1">
      <c r="B11" s="69" t="s">
        <v>424</v>
      </c>
      <c r="C11" s="70" t="s">
        <v>425</v>
      </c>
      <c r="D11" s="70" t="s">
        <v>426</v>
      </c>
      <c r="E11" s="70" t="s">
        <v>427</v>
      </c>
      <c r="F11" s="70"/>
      <c r="G11" s="70" t="s">
        <v>873</v>
      </c>
      <c r="H11" s="70" t="s">
        <v>874</v>
      </c>
      <c r="I11" s="70">
        <v>1.3</v>
      </c>
      <c r="J11" s="70">
        <v>0.8</v>
      </c>
    </row>
    <row r="12" spans="2:10" ht="14.25" customHeight="1" thickBot="1">
      <c r="B12" s="69" t="s">
        <v>428</v>
      </c>
      <c r="C12" s="70" t="s">
        <v>429</v>
      </c>
      <c r="D12" s="70" t="s">
        <v>430</v>
      </c>
      <c r="E12" s="70" t="s">
        <v>431</v>
      </c>
      <c r="F12" s="70"/>
      <c r="G12" s="70" t="s">
        <v>875</v>
      </c>
      <c r="H12" s="70" t="s">
        <v>876</v>
      </c>
      <c r="I12" s="70">
        <v>3.9</v>
      </c>
      <c r="J12" s="70">
        <v>2.8</v>
      </c>
    </row>
    <row r="13" spans="2:10" ht="15" thickBot="1">
      <c r="B13" s="69" t="s">
        <v>877</v>
      </c>
      <c r="C13" s="70"/>
      <c r="D13" s="70"/>
      <c r="E13" s="70"/>
      <c r="F13" s="70"/>
      <c r="G13" s="70"/>
      <c r="H13" s="70"/>
      <c r="I13" s="70" t="s">
        <v>878</v>
      </c>
      <c r="J13" s="70" t="s">
        <v>878</v>
      </c>
    </row>
    <row r="14" spans="2:10" ht="15" thickBot="1">
      <c r="B14" s="69" t="s">
        <v>879</v>
      </c>
      <c r="C14" s="70"/>
      <c r="D14" s="70"/>
      <c r="E14" s="70"/>
      <c r="F14" s="70"/>
      <c r="G14" s="70"/>
      <c r="H14" s="70"/>
      <c r="I14" s="119">
        <v>1E-4</v>
      </c>
      <c r="J14" s="119">
        <v>1E-4</v>
      </c>
    </row>
    <row r="15" spans="2:10" ht="15" thickBot="1">
      <c r="B15" s="69" t="s">
        <v>432</v>
      </c>
      <c r="C15" s="70"/>
      <c r="D15" s="70"/>
      <c r="E15" s="70"/>
      <c r="F15" s="70"/>
      <c r="G15" s="70"/>
      <c r="H15" s="70"/>
      <c r="I15" s="70">
        <v>16</v>
      </c>
      <c r="J15" s="70">
        <v>16</v>
      </c>
    </row>
    <row r="16" spans="2:10" ht="15" thickBot="1">
      <c r="B16" s="69" t="s">
        <v>433</v>
      </c>
      <c r="C16" s="70" t="s">
        <v>434</v>
      </c>
      <c r="D16" s="70" t="s">
        <v>434</v>
      </c>
      <c r="E16" s="70" t="s">
        <v>434</v>
      </c>
      <c r="F16" s="70" t="s">
        <v>434</v>
      </c>
      <c r="G16" s="70" t="s">
        <v>434</v>
      </c>
      <c r="H16" s="70" t="s">
        <v>434</v>
      </c>
      <c r="I16" s="70" t="s">
        <v>435</v>
      </c>
      <c r="J16" s="70" t="s">
        <v>435</v>
      </c>
    </row>
    <row r="18" spans="2:7" ht="14">
      <c r="B18" s="74" t="s">
        <v>436</v>
      </c>
    </row>
    <row r="20" spans="2:7" ht="14">
      <c r="B20" s="76" t="s">
        <v>503</v>
      </c>
    </row>
    <row r="21" spans="2:7" ht="14" thickBot="1"/>
    <row r="22" spans="2:7" ht="15" thickBot="1">
      <c r="B22" s="77" t="s">
        <v>437</v>
      </c>
      <c r="C22" s="78" t="s">
        <v>418</v>
      </c>
      <c r="D22" s="78" t="s">
        <v>438</v>
      </c>
      <c r="E22" s="78" t="s">
        <v>420</v>
      </c>
      <c r="F22" s="78" t="s">
        <v>424</v>
      </c>
      <c r="G22" s="78" t="s">
        <v>439</v>
      </c>
    </row>
    <row r="23" spans="2:7" ht="15" thickBot="1">
      <c r="B23" s="79" t="s">
        <v>440</v>
      </c>
      <c r="C23" s="70">
        <v>59</v>
      </c>
      <c r="D23" s="70">
        <v>6</v>
      </c>
      <c r="E23" s="70">
        <v>50</v>
      </c>
      <c r="F23" s="70">
        <v>10</v>
      </c>
      <c r="G23" s="70">
        <v>500</v>
      </c>
    </row>
    <row r="24" spans="2:7" ht="15" thickBot="1">
      <c r="B24" s="79" t="s">
        <v>441</v>
      </c>
      <c r="C24" s="70">
        <v>44</v>
      </c>
      <c r="D24" s="70">
        <v>5</v>
      </c>
      <c r="E24" s="70">
        <v>100</v>
      </c>
      <c r="F24" s="70">
        <v>15</v>
      </c>
      <c r="G24" s="70">
        <v>1500</v>
      </c>
    </row>
    <row r="25" spans="2:7" ht="15" thickBot="1">
      <c r="B25" s="79" t="s">
        <v>442</v>
      </c>
      <c r="C25" s="70">
        <v>5</v>
      </c>
      <c r="D25" s="70">
        <v>1</v>
      </c>
      <c r="E25" s="70">
        <v>150</v>
      </c>
      <c r="F25" s="70">
        <v>10</v>
      </c>
      <c r="G25" s="70">
        <v>1500</v>
      </c>
    </row>
    <row r="26" spans="2:7" ht="15" thickBot="1">
      <c r="B26" s="79" t="s">
        <v>414</v>
      </c>
      <c r="C26" s="70">
        <v>4</v>
      </c>
      <c r="D26" s="70">
        <v>1</v>
      </c>
      <c r="E26" s="70"/>
      <c r="F26" s="70"/>
      <c r="G26" s="70"/>
    </row>
    <row r="27" spans="2:7" ht="15" thickBot="1">
      <c r="B27" s="79" t="s">
        <v>443</v>
      </c>
      <c r="C27" s="70">
        <v>4</v>
      </c>
      <c r="D27" s="70">
        <v>1</v>
      </c>
      <c r="E27" s="70"/>
      <c r="F27" s="70"/>
      <c r="G27" s="70"/>
    </row>
    <row r="28" spans="2:7" ht="15" thickBot="1">
      <c r="B28" s="79" t="s">
        <v>444</v>
      </c>
      <c r="C28" s="70">
        <v>32</v>
      </c>
      <c r="D28" s="70">
        <v>6</v>
      </c>
      <c r="E28" s="70">
        <v>3</v>
      </c>
      <c r="F28" s="70">
        <v>8</v>
      </c>
      <c r="G28" s="70">
        <v>24</v>
      </c>
    </row>
    <row r="31" spans="2:7" ht="14">
      <c r="B31" s="76" t="s">
        <v>504</v>
      </c>
    </row>
    <row r="32" spans="2:7" ht="14" thickBot="1"/>
    <row r="33" spans="2:7" ht="15" thickBot="1">
      <c r="B33" s="77"/>
      <c r="C33" s="78" t="s">
        <v>445</v>
      </c>
      <c r="D33" s="78" t="s">
        <v>446</v>
      </c>
      <c r="E33" s="78" t="s">
        <v>447</v>
      </c>
      <c r="F33" s="78" t="s">
        <v>448</v>
      </c>
    </row>
    <row r="34" spans="2:7" ht="15" thickBot="1">
      <c r="B34" s="99"/>
      <c r="C34" s="80" t="s">
        <v>449</v>
      </c>
      <c r="D34" s="80" t="s">
        <v>450</v>
      </c>
      <c r="E34" s="80" t="s">
        <v>451</v>
      </c>
      <c r="F34" s="80" t="s">
        <v>451</v>
      </c>
    </row>
    <row r="35" spans="2:7" ht="15" thickBot="1">
      <c r="B35" s="69" t="s">
        <v>418</v>
      </c>
      <c r="C35" s="72" t="s">
        <v>452</v>
      </c>
      <c r="D35" s="72" t="s">
        <v>453</v>
      </c>
      <c r="E35" s="72" t="s">
        <v>454</v>
      </c>
      <c r="F35" s="72" t="s">
        <v>505</v>
      </c>
    </row>
    <row r="36" spans="2:7" ht="15" thickBot="1">
      <c r="B36" s="69" t="s">
        <v>419</v>
      </c>
      <c r="C36" s="72" t="s">
        <v>455</v>
      </c>
      <c r="D36" s="72" t="s">
        <v>456</v>
      </c>
      <c r="E36" s="72" t="s">
        <v>457</v>
      </c>
      <c r="F36" s="72" t="s">
        <v>458</v>
      </c>
    </row>
    <row r="37" spans="2:7" ht="15" thickBot="1">
      <c r="B37" s="69" t="s">
        <v>420</v>
      </c>
      <c r="C37" s="72" t="s">
        <v>459</v>
      </c>
      <c r="D37" s="72" t="s">
        <v>460</v>
      </c>
      <c r="E37" s="72" t="s">
        <v>461</v>
      </c>
      <c r="F37" s="72" t="s">
        <v>462</v>
      </c>
    </row>
    <row r="38" spans="2:7" ht="15" thickBot="1">
      <c r="B38" s="69" t="s">
        <v>424</v>
      </c>
      <c r="C38" s="72" t="s">
        <v>463</v>
      </c>
      <c r="D38" s="72" t="s">
        <v>464</v>
      </c>
      <c r="E38" s="72" t="s">
        <v>465</v>
      </c>
      <c r="F38" s="72" t="s">
        <v>466</v>
      </c>
    </row>
    <row r="39" spans="2:7" ht="15" thickBot="1">
      <c r="B39" s="69" t="s">
        <v>428</v>
      </c>
      <c r="C39" s="72" t="s">
        <v>467</v>
      </c>
      <c r="D39" s="72" t="s">
        <v>467</v>
      </c>
      <c r="E39" s="72" t="s">
        <v>468</v>
      </c>
      <c r="F39" s="72" t="s">
        <v>469</v>
      </c>
    </row>
    <row r="40" spans="2:7" ht="15" thickBot="1">
      <c r="B40" s="69" t="s">
        <v>877</v>
      </c>
      <c r="C40" s="72" t="s">
        <v>880</v>
      </c>
      <c r="D40" s="72" t="s">
        <v>881</v>
      </c>
      <c r="E40" s="72" t="s">
        <v>882</v>
      </c>
      <c r="F40" s="72" t="s">
        <v>883</v>
      </c>
    </row>
    <row r="41" spans="2:7" ht="15" thickBot="1">
      <c r="B41" s="69" t="s">
        <v>879</v>
      </c>
      <c r="C41" s="120">
        <v>1E-4</v>
      </c>
      <c r="D41" s="119">
        <v>1E-4</v>
      </c>
      <c r="E41" s="119">
        <v>1E-4</v>
      </c>
      <c r="F41" s="119">
        <v>1E-4</v>
      </c>
    </row>
    <row r="42" spans="2:7" ht="15" thickBot="1">
      <c r="B42" s="69" t="s">
        <v>432</v>
      </c>
      <c r="C42" s="70">
        <v>16</v>
      </c>
      <c r="D42" s="70">
        <v>16</v>
      </c>
      <c r="E42" s="70">
        <v>16</v>
      </c>
      <c r="F42" s="70">
        <v>16</v>
      </c>
    </row>
    <row r="43" spans="2:7" ht="15" thickBot="1">
      <c r="B43" s="69" t="s">
        <v>433</v>
      </c>
      <c r="C43" s="70" t="s">
        <v>435</v>
      </c>
      <c r="D43" s="70" t="s">
        <v>435</v>
      </c>
      <c r="E43" s="70" t="s">
        <v>435</v>
      </c>
      <c r="F43" s="70" t="s">
        <v>435</v>
      </c>
    </row>
    <row r="46" spans="2:7" ht="14">
      <c r="B46" s="81" t="s">
        <v>470</v>
      </c>
    </row>
    <row r="47" spans="2:7" ht="14" thickBot="1"/>
    <row r="48" spans="2:7" ht="15" thickBot="1">
      <c r="B48" s="82" t="s">
        <v>437</v>
      </c>
      <c r="C48" s="83" t="s">
        <v>471</v>
      </c>
      <c r="D48" s="83" t="s">
        <v>472</v>
      </c>
      <c r="E48" s="78" t="s">
        <v>420</v>
      </c>
      <c r="F48" s="78" t="s">
        <v>424</v>
      </c>
      <c r="G48" s="78" t="s">
        <v>439</v>
      </c>
    </row>
    <row r="49" spans="2:7" ht="15" thickBot="1">
      <c r="B49" s="73" t="s">
        <v>473</v>
      </c>
      <c r="C49" s="71">
        <v>426</v>
      </c>
      <c r="D49" s="71">
        <v>10</v>
      </c>
      <c r="E49" s="71">
        <v>3</v>
      </c>
      <c r="F49" s="71">
        <v>20</v>
      </c>
      <c r="G49" s="71">
        <v>60</v>
      </c>
    </row>
  </sheetData>
  <mergeCells count="2">
    <mergeCell ref="E5:E6"/>
    <mergeCell ref="F5:F6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9"/>
  <sheetViews>
    <sheetView workbookViewId="0">
      <selection activeCell="A28" sqref="A28:A29"/>
    </sheetView>
  </sheetViews>
  <sheetFormatPr baseColWidth="10" defaultColWidth="8.7109375" defaultRowHeight="13" x14ac:dyDescent="0"/>
  <cols>
    <col min="1" max="1" width="27.85546875" customWidth="1"/>
    <col min="2" max="5" width="7.140625" customWidth="1"/>
    <col min="6" max="6" width="33.42578125" customWidth="1"/>
    <col min="7" max="256" width="11" customWidth="1"/>
  </cols>
  <sheetData>
    <row r="1" spans="1:254" s="4" customFormat="1" ht="14" customHeight="1">
      <c r="A1" s="5" t="s">
        <v>211</v>
      </c>
      <c r="B1" s="2"/>
      <c r="C1" s="2"/>
      <c r="D1" s="2"/>
      <c r="E1" s="3"/>
      <c r="F1" s="6">
        <v>42620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28" spans="1:1">
      <c r="A28" s="30" t="s">
        <v>219</v>
      </c>
    </row>
    <row r="29" spans="1:1">
      <c r="A29" s="31" t="s">
        <v>220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8"/>
  <sheetViews>
    <sheetView workbookViewId="0">
      <selection activeCell="F47" sqref="F47"/>
    </sheetView>
  </sheetViews>
  <sheetFormatPr baseColWidth="10" defaultColWidth="10.7109375" defaultRowHeight="13" x14ac:dyDescent="0"/>
  <cols>
    <col min="1" max="1" width="28" style="84" customWidth="1"/>
    <col min="2" max="4" width="7.140625" style="85" customWidth="1"/>
    <col min="5" max="5" width="11.42578125" style="85" customWidth="1"/>
    <col min="6" max="6" width="32.42578125" style="84" customWidth="1"/>
    <col min="7" max="16384" width="10.7109375" style="84"/>
  </cols>
  <sheetData>
    <row r="1" spans="1:254" s="4" customFormat="1" ht="14" customHeight="1">
      <c r="A1" s="5" t="s">
        <v>212</v>
      </c>
      <c r="B1" s="2"/>
      <c r="C1" s="2"/>
      <c r="D1" s="2"/>
      <c r="E1" s="3"/>
      <c r="F1" s="6">
        <v>42761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4" spans="1:254">
      <c r="A4" s="84" t="s">
        <v>538</v>
      </c>
      <c r="B4" s="85" t="s">
        <v>525</v>
      </c>
      <c r="C4" s="85">
        <v>52</v>
      </c>
      <c r="D4" s="85" t="s">
        <v>8</v>
      </c>
      <c r="E4" s="86">
        <v>42761</v>
      </c>
    </row>
    <row r="5" spans="1:254">
      <c r="A5" s="84" t="s">
        <v>526</v>
      </c>
      <c r="B5" s="85" t="s">
        <v>525</v>
      </c>
      <c r="C5" s="85">
        <v>64</v>
      </c>
      <c r="D5" s="85" t="s">
        <v>8</v>
      </c>
      <c r="E5" s="86">
        <v>42761</v>
      </c>
    </row>
    <row r="6" spans="1:254">
      <c r="A6" s="84" t="s">
        <v>527</v>
      </c>
      <c r="B6" s="85" t="s">
        <v>525</v>
      </c>
      <c r="C6" s="85">
        <v>20</v>
      </c>
      <c r="D6" s="85" t="s">
        <v>8</v>
      </c>
      <c r="E6" s="86">
        <v>42761</v>
      </c>
    </row>
    <row r="7" spans="1:254">
      <c r="E7" s="86"/>
    </row>
    <row r="8" spans="1:254">
      <c r="A8" s="84" t="s">
        <v>528</v>
      </c>
      <c r="B8" s="85" t="s">
        <v>48</v>
      </c>
      <c r="C8" s="85">
        <v>0.2</v>
      </c>
      <c r="D8" s="85" t="s">
        <v>8</v>
      </c>
      <c r="E8" s="86">
        <v>42761</v>
      </c>
    </row>
    <row r="9" spans="1:254">
      <c r="A9" s="84" t="s">
        <v>529</v>
      </c>
      <c r="B9" s="85" t="s">
        <v>48</v>
      </c>
      <c r="C9" s="85">
        <v>0.02</v>
      </c>
      <c r="D9" s="85" t="s">
        <v>8</v>
      </c>
      <c r="E9" s="86">
        <v>42761</v>
      </c>
    </row>
    <row r="10" spans="1:254">
      <c r="A10" s="84" t="s">
        <v>530</v>
      </c>
      <c r="B10" s="85" t="s">
        <v>531</v>
      </c>
      <c r="C10" s="85">
        <v>10</v>
      </c>
      <c r="D10" s="85" t="s">
        <v>8</v>
      </c>
      <c r="E10" s="86">
        <v>42761</v>
      </c>
    </row>
    <row r="11" spans="1:254">
      <c r="E11" s="86"/>
    </row>
    <row r="12" spans="1:254">
      <c r="A12" s="84" t="s">
        <v>532</v>
      </c>
      <c r="B12" s="85" t="s">
        <v>525</v>
      </c>
      <c r="C12" s="85">
        <v>26</v>
      </c>
      <c r="D12" s="85" t="s">
        <v>8</v>
      </c>
      <c r="E12" s="86">
        <v>42761</v>
      </c>
    </row>
    <row r="13" spans="1:254">
      <c r="A13" s="84" t="s">
        <v>533</v>
      </c>
      <c r="B13" s="85" t="s">
        <v>525</v>
      </c>
      <c r="C13" s="85">
        <v>8</v>
      </c>
      <c r="D13" s="85" t="s">
        <v>8</v>
      </c>
      <c r="E13" s="86">
        <v>42761</v>
      </c>
    </row>
    <row r="14" spans="1:254">
      <c r="A14" s="84" t="s">
        <v>534</v>
      </c>
      <c r="B14" s="85" t="s">
        <v>525</v>
      </c>
      <c r="C14" s="85">
        <v>14</v>
      </c>
      <c r="D14" s="85" t="s">
        <v>8</v>
      </c>
      <c r="E14" s="86">
        <v>42761</v>
      </c>
    </row>
    <row r="15" spans="1:254">
      <c r="E15" s="86"/>
    </row>
    <row r="16" spans="1:254">
      <c r="A16" s="84" t="s">
        <v>937</v>
      </c>
      <c r="B16" s="85" t="s">
        <v>525</v>
      </c>
      <c r="C16" s="85">
        <v>8</v>
      </c>
      <c r="D16" s="85" t="s">
        <v>8</v>
      </c>
      <c r="E16" s="86">
        <v>42761</v>
      </c>
    </row>
    <row r="17" spans="1:6">
      <c r="A17" s="84" t="s">
        <v>938</v>
      </c>
      <c r="B17" s="85" t="s">
        <v>940</v>
      </c>
      <c r="C17" s="85">
        <v>0.1</v>
      </c>
      <c r="D17" s="85" t="s">
        <v>8</v>
      </c>
      <c r="E17" s="86">
        <v>42761</v>
      </c>
      <c r="F17" s="132" t="s">
        <v>939</v>
      </c>
    </row>
    <row r="18" spans="1:6">
      <c r="E18" s="86"/>
    </row>
    <row r="19" spans="1:6">
      <c r="A19" s="84" t="s">
        <v>535</v>
      </c>
      <c r="B19" s="85" t="s">
        <v>525</v>
      </c>
      <c r="C19" s="85">
        <v>14</v>
      </c>
      <c r="D19" s="85" t="s">
        <v>8</v>
      </c>
      <c r="E19" s="86">
        <v>42761</v>
      </c>
    </row>
    <row r="20" spans="1:6">
      <c r="A20" s="84" t="s">
        <v>536</v>
      </c>
      <c r="B20" s="85" t="s">
        <v>525</v>
      </c>
      <c r="C20" s="85">
        <v>16</v>
      </c>
      <c r="D20" s="85" t="s">
        <v>8</v>
      </c>
      <c r="E20" s="86">
        <v>42761</v>
      </c>
    </row>
    <row r="21" spans="1:6">
      <c r="A21" s="84" t="s">
        <v>537</v>
      </c>
      <c r="B21" s="85" t="s">
        <v>525</v>
      </c>
      <c r="C21" s="85">
        <v>10</v>
      </c>
      <c r="D21" s="85" t="s">
        <v>8</v>
      </c>
      <c r="E21" s="86">
        <v>42761</v>
      </c>
    </row>
    <row r="22" spans="1:6">
      <c r="E22" s="86"/>
    </row>
    <row r="23" spans="1:6">
      <c r="A23" s="84" t="s">
        <v>854</v>
      </c>
      <c r="B23" s="85" t="s">
        <v>525</v>
      </c>
      <c r="C23" s="85">
        <v>2</v>
      </c>
      <c r="D23" s="85" t="s">
        <v>8</v>
      </c>
      <c r="E23" s="86">
        <v>42761</v>
      </c>
    </row>
    <row r="27" spans="1:6">
      <c r="A27" s="30" t="s">
        <v>219</v>
      </c>
    </row>
    <row r="28" spans="1:6">
      <c r="A28" s="31" t="s">
        <v>220</v>
      </c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44"/>
  <sheetViews>
    <sheetView workbookViewId="0">
      <selection activeCell="J30" sqref="J30"/>
    </sheetView>
  </sheetViews>
  <sheetFormatPr baseColWidth="10" defaultColWidth="8.7109375" defaultRowHeight="13" x14ac:dyDescent="0"/>
  <cols>
    <col min="1" max="1" width="28.5703125" customWidth="1"/>
    <col min="2" max="5" width="7.140625" customWidth="1"/>
    <col min="6" max="6" width="33.7109375" customWidth="1"/>
    <col min="7" max="256" width="11" customWidth="1"/>
  </cols>
  <sheetData>
    <row r="1" spans="1:254" s="4" customFormat="1" ht="14" customHeight="1">
      <c r="A1" s="5" t="s">
        <v>213</v>
      </c>
      <c r="B1" s="2"/>
      <c r="C1" s="2"/>
      <c r="D1" s="2"/>
      <c r="E1" s="3"/>
      <c r="F1" s="6">
        <v>42723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4" spans="1:254" s="4" customFormat="1" ht="14" customHeight="1">
      <c r="A4" s="23" t="s">
        <v>474</v>
      </c>
      <c r="B4" s="24" t="s">
        <v>258</v>
      </c>
      <c r="C4" s="24" t="s">
        <v>475</v>
      </c>
      <c r="D4" s="25" t="s">
        <v>476</v>
      </c>
      <c r="E4" s="3">
        <v>42489</v>
      </c>
      <c r="F4" s="48" t="s">
        <v>609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4" customFormat="1" ht="14" customHeight="1">
      <c r="A5" s="23" t="s">
        <v>477</v>
      </c>
      <c r="B5" s="24" t="s">
        <v>258</v>
      </c>
      <c r="C5" s="24" t="s">
        <v>478</v>
      </c>
      <c r="D5" s="25" t="s">
        <v>476</v>
      </c>
      <c r="E5" s="3">
        <v>42489</v>
      </c>
      <c r="F5" s="48" t="s">
        <v>260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4" customFormat="1" ht="14" customHeight="1">
      <c r="A6" s="23" t="s">
        <v>479</v>
      </c>
      <c r="B6" s="24" t="s">
        <v>258</v>
      </c>
      <c r="C6" s="24" t="s">
        <v>480</v>
      </c>
      <c r="D6" s="25" t="s">
        <v>476</v>
      </c>
      <c r="E6" s="3">
        <v>42719</v>
      </c>
      <c r="F6" s="48" t="s">
        <v>610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s="4" customFormat="1" ht="14" customHeight="1">
      <c r="A7" s="23" t="s">
        <v>482</v>
      </c>
      <c r="B7" s="24" t="s">
        <v>258</v>
      </c>
      <c r="C7" s="24" t="s">
        <v>475</v>
      </c>
      <c r="D7" s="25" t="s">
        <v>476</v>
      </c>
      <c r="E7" s="3">
        <v>42719</v>
      </c>
      <c r="F7" s="48" t="s">
        <v>259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4" customFormat="1" ht="14" customHeight="1">
      <c r="A8" s="23" t="s">
        <v>483</v>
      </c>
      <c r="B8" s="24" t="s">
        <v>258</v>
      </c>
      <c r="C8" s="24" t="s">
        <v>475</v>
      </c>
      <c r="D8" s="25" t="s">
        <v>476</v>
      </c>
      <c r="E8" s="3">
        <v>42719</v>
      </c>
      <c r="F8" s="48" t="s">
        <v>481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4" customFormat="1" ht="14" customHeight="1">
      <c r="A9" s="23" t="s">
        <v>484</v>
      </c>
      <c r="B9" s="24" t="s">
        <v>258</v>
      </c>
      <c r="C9" s="24" t="s">
        <v>485</v>
      </c>
      <c r="D9" s="25" t="s">
        <v>476</v>
      </c>
      <c r="E9" s="3">
        <v>42719</v>
      </c>
      <c r="F9" s="48" t="s">
        <v>486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s="4" customFormat="1" ht="14" customHeight="1">
      <c r="A10" s="23" t="s">
        <v>261</v>
      </c>
      <c r="B10" s="24" t="s">
        <v>258</v>
      </c>
      <c r="C10" s="24" t="s">
        <v>487</v>
      </c>
      <c r="D10" s="25" t="s">
        <v>488</v>
      </c>
      <c r="E10" s="3">
        <v>42489</v>
      </c>
      <c r="F10" s="48" t="s">
        <v>262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2" spans="1:254" s="4" customFormat="1" ht="14" customHeight="1">
      <c r="A12" s="23" t="s">
        <v>489</v>
      </c>
      <c r="B12" s="24" t="s">
        <v>48</v>
      </c>
      <c r="C12" s="24" t="s">
        <v>490</v>
      </c>
      <c r="D12" s="25" t="s">
        <v>476</v>
      </c>
      <c r="E12" s="3">
        <v>42719</v>
      </c>
      <c r="F12" s="4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4" customFormat="1" ht="14" customHeight="1">
      <c r="A13" s="23" t="s">
        <v>491</v>
      </c>
      <c r="B13" s="24" t="s">
        <v>48</v>
      </c>
      <c r="C13" s="24" t="s">
        <v>490</v>
      </c>
      <c r="D13" s="25" t="s">
        <v>476</v>
      </c>
      <c r="E13" s="3">
        <v>42719</v>
      </c>
      <c r="F13" s="4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s="4" customFormat="1" ht="14" customHeight="1">
      <c r="A14" s="23" t="s">
        <v>492</v>
      </c>
      <c r="B14" s="24" t="s">
        <v>48</v>
      </c>
      <c r="C14" s="24" t="s">
        <v>490</v>
      </c>
      <c r="D14" s="25" t="s">
        <v>476</v>
      </c>
      <c r="E14" s="3">
        <v>42719</v>
      </c>
      <c r="F14" s="4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4" customFormat="1" ht="14" customHeight="1">
      <c r="A15" s="23" t="s">
        <v>493</v>
      </c>
      <c r="B15" s="24" t="s">
        <v>48</v>
      </c>
      <c r="C15" s="24" t="s">
        <v>494</v>
      </c>
      <c r="D15" s="25" t="s">
        <v>476</v>
      </c>
      <c r="E15" s="3">
        <v>42719</v>
      </c>
      <c r="F15" s="4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4" customFormat="1" ht="14" customHeight="1">
      <c r="A16" s="23" t="s">
        <v>495</v>
      </c>
      <c r="B16" s="24" t="s">
        <v>48</v>
      </c>
      <c r="C16" s="24" t="s">
        <v>496</v>
      </c>
      <c r="D16" s="25" t="s">
        <v>476</v>
      </c>
      <c r="E16" s="3">
        <v>42719</v>
      </c>
      <c r="F16" s="4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s="4" customFormat="1" ht="14" customHeight="1">
      <c r="A17" s="23"/>
      <c r="B17" s="24"/>
      <c r="C17" s="24"/>
      <c r="D17" s="25"/>
      <c r="E17" s="3"/>
      <c r="F17" s="4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s="4" customFormat="1" ht="14" customHeight="1">
      <c r="A18" s="23" t="s">
        <v>611</v>
      </c>
      <c r="B18" s="24" t="s">
        <v>612</v>
      </c>
      <c r="C18" s="24">
        <v>80</v>
      </c>
      <c r="D18" s="25" t="s">
        <v>476</v>
      </c>
      <c r="E18" s="3">
        <v>42723</v>
      </c>
      <c r="F18" s="48" t="s">
        <v>613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s="4" customFormat="1" ht="14" customHeight="1">
      <c r="A19" s="23" t="s">
        <v>614</v>
      </c>
      <c r="B19" s="24" t="s">
        <v>612</v>
      </c>
      <c r="C19" s="24">
        <v>12</v>
      </c>
      <c r="D19" s="25" t="s">
        <v>476</v>
      </c>
      <c r="E19" s="3">
        <v>42723</v>
      </c>
      <c r="F19" s="48" t="s">
        <v>615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s="4" customFormat="1" ht="14" customHeight="1">
      <c r="A20" s="23" t="s">
        <v>616</v>
      </c>
      <c r="B20" s="24" t="s">
        <v>612</v>
      </c>
      <c r="C20" s="24">
        <v>40</v>
      </c>
      <c r="D20" s="25" t="s">
        <v>476</v>
      </c>
      <c r="E20" s="3">
        <v>42723</v>
      </c>
      <c r="F20" s="48" t="s">
        <v>617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s="4" customFormat="1" ht="14" customHeight="1">
      <c r="A21" s="23" t="s">
        <v>618</v>
      </c>
      <c r="B21" s="24" t="s">
        <v>612</v>
      </c>
      <c r="C21" s="24">
        <v>5</v>
      </c>
      <c r="D21" s="25" t="s">
        <v>476</v>
      </c>
      <c r="E21" s="3">
        <v>42723</v>
      </c>
      <c r="F21" s="48" t="s">
        <v>619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3" spans="1:254" s="84" customFormat="1">
      <c r="A23" s="23" t="s">
        <v>497</v>
      </c>
      <c r="B23" s="24" t="s">
        <v>48</v>
      </c>
      <c r="F23" s="84" t="s">
        <v>498</v>
      </c>
    </row>
    <row r="24" spans="1:254" s="84" customFormat="1">
      <c r="A24" s="23" t="s">
        <v>499</v>
      </c>
      <c r="B24" s="24" t="s">
        <v>48</v>
      </c>
      <c r="F24" s="84" t="s">
        <v>500</v>
      </c>
    </row>
    <row r="26" spans="1:254">
      <c r="A26" s="23" t="s">
        <v>501</v>
      </c>
      <c r="B26" s="24" t="s">
        <v>48</v>
      </c>
      <c r="F26" s="84" t="s">
        <v>500</v>
      </c>
    </row>
    <row r="28" spans="1:254">
      <c r="A28" s="23" t="s">
        <v>620</v>
      </c>
      <c r="B28" s="24" t="s">
        <v>621</v>
      </c>
      <c r="C28" s="24">
        <v>40</v>
      </c>
      <c r="D28" s="25" t="s">
        <v>476</v>
      </c>
      <c r="E28" s="3">
        <v>42723</v>
      </c>
      <c r="F28" s="48" t="s">
        <v>622</v>
      </c>
    </row>
    <row r="29" spans="1:254">
      <c r="A29" s="23" t="s">
        <v>623</v>
      </c>
      <c r="B29" s="24" t="s">
        <v>621</v>
      </c>
      <c r="C29" s="24">
        <v>4</v>
      </c>
      <c r="D29" s="25" t="s">
        <v>624</v>
      </c>
      <c r="E29" s="3">
        <v>42723</v>
      </c>
      <c r="F29" s="48" t="s">
        <v>625</v>
      </c>
    </row>
    <row r="30" spans="1:254">
      <c r="A30" s="23" t="s">
        <v>626</v>
      </c>
      <c r="B30" s="24" t="s">
        <v>621</v>
      </c>
      <c r="C30" s="24">
        <v>8</v>
      </c>
      <c r="D30" s="25" t="s">
        <v>624</v>
      </c>
      <c r="E30" s="3">
        <v>42723</v>
      </c>
      <c r="F30" s="48" t="s">
        <v>627</v>
      </c>
    </row>
    <row r="32" spans="1:254" ht="24">
      <c r="A32" s="23" t="s">
        <v>628</v>
      </c>
      <c r="B32" s="24" t="s">
        <v>621</v>
      </c>
      <c r="C32" s="24">
        <v>5</v>
      </c>
      <c r="D32" s="25" t="s">
        <v>476</v>
      </c>
      <c r="E32" s="3">
        <v>42723</v>
      </c>
      <c r="F32" s="48" t="s">
        <v>629</v>
      </c>
    </row>
    <row r="33" spans="1:6">
      <c r="A33" s="23" t="s">
        <v>630</v>
      </c>
      <c r="B33" s="24" t="s">
        <v>621</v>
      </c>
      <c r="C33" s="24">
        <v>12</v>
      </c>
      <c r="D33" s="25" t="s">
        <v>476</v>
      </c>
      <c r="E33" s="3">
        <v>42723</v>
      </c>
      <c r="F33" s="48" t="s">
        <v>631</v>
      </c>
    </row>
    <row r="34" spans="1:6">
      <c r="A34" s="23" t="s">
        <v>632</v>
      </c>
      <c r="B34" s="24" t="s">
        <v>621</v>
      </c>
      <c r="C34" s="24">
        <v>12</v>
      </c>
      <c r="D34" s="25" t="s">
        <v>476</v>
      </c>
      <c r="E34" s="3">
        <v>42723</v>
      </c>
      <c r="F34" s="48" t="s">
        <v>633</v>
      </c>
    </row>
    <row r="35" spans="1:6">
      <c r="A35" s="23" t="s">
        <v>634</v>
      </c>
      <c r="B35" s="24" t="s">
        <v>621</v>
      </c>
      <c r="C35" s="24">
        <v>1</v>
      </c>
      <c r="D35" s="25" t="s">
        <v>476</v>
      </c>
      <c r="E35" s="3">
        <v>42723</v>
      </c>
      <c r="F35" s="48" t="s">
        <v>635</v>
      </c>
    </row>
    <row r="37" spans="1:6">
      <c r="A37" s="23" t="s">
        <v>636</v>
      </c>
      <c r="B37" s="24" t="s">
        <v>106</v>
      </c>
      <c r="C37" s="24" t="s">
        <v>637</v>
      </c>
      <c r="D37" s="25" t="s">
        <v>624</v>
      </c>
      <c r="E37" s="3">
        <v>42723</v>
      </c>
      <c r="F37" s="48" t="s">
        <v>638</v>
      </c>
    </row>
    <row r="38" spans="1:6">
      <c r="A38" s="23" t="s">
        <v>639</v>
      </c>
      <c r="B38" s="24" t="s">
        <v>106</v>
      </c>
      <c r="C38" s="24">
        <v>600</v>
      </c>
      <c r="D38" s="25" t="s">
        <v>476</v>
      </c>
      <c r="E38" s="3">
        <v>42723</v>
      </c>
      <c r="F38" s="48" t="s">
        <v>640</v>
      </c>
    </row>
    <row r="39" spans="1:6">
      <c r="A39" s="23" t="s">
        <v>641</v>
      </c>
      <c r="B39" s="24" t="s">
        <v>12</v>
      </c>
      <c r="C39" s="24">
        <v>13</v>
      </c>
      <c r="D39" s="25" t="s">
        <v>476</v>
      </c>
      <c r="E39" s="3">
        <v>42723</v>
      </c>
      <c r="F39" s="48" t="s">
        <v>642</v>
      </c>
    </row>
    <row r="43" spans="1:6">
      <c r="A43" s="30" t="s">
        <v>219</v>
      </c>
    </row>
    <row r="44" spans="1:6">
      <c r="A44" s="31" t="s">
        <v>220</v>
      </c>
    </row>
  </sheetData>
  <phoneticPr fontId="5" type="noConversion"/>
  <pageMargins left="0.75" right="0.75" top="1" bottom="1" header="0.5" footer="0.5"/>
  <pageSetup scale="7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8"/>
  <sheetViews>
    <sheetView workbookViewId="0">
      <selection activeCell="A27" sqref="A27:A28"/>
    </sheetView>
  </sheetViews>
  <sheetFormatPr baseColWidth="10" defaultColWidth="8.7109375" defaultRowHeight="13" x14ac:dyDescent="0"/>
  <cols>
    <col min="1" max="1" width="28.140625" customWidth="1"/>
    <col min="2" max="5" width="7.140625" customWidth="1"/>
    <col min="6" max="6" width="36" customWidth="1"/>
    <col min="7" max="256" width="11" customWidth="1"/>
  </cols>
  <sheetData>
    <row r="1" spans="1:254" s="4" customFormat="1" ht="14" customHeight="1">
      <c r="A1" s="5" t="s">
        <v>214</v>
      </c>
      <c r="B1" s="2"/>
      <c r="C1" s="2"/>
      <c r="D1" s="2"/>
      <c r="E1" s="3"/>
      <c r="F1" s="6">
        <v>42620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27" spans="1:1">
      <c r="A27" s="30" t="s">
        <v>219</v>
      </c>
    </row>
    <row r="28" spans="1:1">
      <c r="A28" s="31" t="s">
        <v>220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workbookViewId="0">
      <selection activeCell="F1" sqref="F1"/>
    </sheetView>
  </sheetViews>
  <sheetFormatPr baseColWidth="10" defaultColWidth="8.7109375" defaultRowHeight="13" x14ac:dyDescent="0"/>
  <cols>
    <col min="1" max="1" width="28.7109375" customWidth="1"/>
    <col min="2" max="5" width="7.140625" customWidth="1"/>
    <col min="6" max="6" width="33.7109375" customWidth="1"/>
    <col min="7" max="256" width="11" customWidth="1"/>
  </cols>
  <sheetData>
    <row r="1" spans="1:254" s="4" customFormat="1" ht="14" customHeight="1">
      <c r="A1" s="5" t="s">
        <v>215</v>
      </c>
      <c r="B1" s="2"/>
      <c r="C1" s="2"/>
      <c r="D1" s="2"/>
      <c r="E1" s="3"/>
      <c r="F1" s="6">
        <v>42620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26" spans="1:1">
      <c r="A26" s="30" t="s">
        <v>219</v>
      </c>
    </row>
    <row r="27" spans="1:1">
      <c r="A27" s="31" t="s">
        <v>220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S157"/>
  <sheetViews>
    <sheetView topLeftCell="A15" workbookViewId="0">
      <selection activeCell="B33" sqref="B33"/>
    </sheetView>
  </sheetViews>
  <sheetFormatPr baseColWidth="10" defaultColWidth="10.7109375" defaultRowHeight="13" x14ac:dyDescent="0"/>
  <cols>
    <col min="1" max="1" width="37" style="101" customWidth="1"/>
    <col min="2" max="2" width="9" style="128" customWidth="1"/>
    <col min="3" max="3" width="28.85546875" style="103" bestFit="1" customWidth="1"/>
    <col min="4" max="4" width="10.7109375" style="106"/>
    <col min="5" max="5" width="6.7109375" style="101" customWidth="1"/>
    <col min="6" max="17" width="4.140625" style="106" customWidth="1"/>
    <col min="18" max="18" width="2.5703125" style="101" customWidth="1"/>
    <col min="19" max="16384" width="10.7109375" style="101"/>
  </cols>
  <sheetData>
    <row r="1" spans="1:253" s="10" customFormat="1" ht="14" customHeight="1">
      <c r="A1" s="5" t="s">
        <v>207</v>
      </c>
      <c r="B1" s="5"/>
      <c r="C1" s="135"/>
      <c r="D1" s="2"/>
      <c r="E1" s="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3" spans="1:253" ht="2" customHeight="1">
      <c r="A3" s="100"/>
      <c r="B3" s="195"/>
      <c r="C3" s="136"/>
      <c r="D3" s="105"/>
      <c r="E3" s="100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</row>
    <row r="4" spans="1:253">
      <c r="A4" s="102" t="s">
        <v>752</v>
      </c>
      <c r="B4" s="196"/>
      <c r="C4" s="103">
        <v>170204</v>
      </c>
      <c r="F4" s="102" t="s">
        <v>845</v>
      </c>
    </row>
    <row r="5" spans="1:253">
      <c r="A5" s="102" t="s">
        <v>223</v>
      </c>
      <c r="B5" s="196" t="s">
        <v>241</v>
      </c>
      <c r="C5" s="104" t="s">
        <v>954</v>
      </c>
      <c r="D5" s="107" t="s">
        <v>844</v>
      </c>
      <c r="E5" s="110" t="s">
        <v>846</v>
      </c>
      <c r="F5" s="107" t="s">
        <v>831</v>
      </c>
      <c r="G5" s="107" t="s">
        <v>832</v>
      </c>
      <c r="H5" s="107" t="s">
        <v>833</v>
      </c>
      <c r="I5" s="107" t="s">
        <v>834</v>
      </c>
      <c r="J5" s="107" t="s">
        <v>835</v>
      </c>
      <c r="K5" s="107" t="s">
        <v>836</v>
      </c>
      <c r="L5" s="107" t="s">
        <v>837</v>
      </c>
      <c r="M5" s="107" t="s">
        <v>838</v>
      </c>
      <c r="N5" s="107" t="s">
        <v>839</v>
      </c>
      <c r="O5" s="107" t="s">
        <v>840</v>
      </c>
      <c r="P5" s="107" t="s">
        <v>841</v>
      </c>
      <c r="Q5" s="107" t="s">
        <v>842</v>
      </c>
      <c r="R5" s="102"/>
      <c r="S5" s="102" t="s">
        <v>1021</v>
      </c>
    </row>
    <row r="6" spans="1:253">
      <c r="A6" s="102" t="s">
        <v>884</v>
      </c>
      <c r="B6" s="196"/>
      <c r="C6" s="104"/>
      <c r="D6" s="107"/>
      <c r="E6" s="110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2"/>
    </row>
    <row r="7" spans="1:253">
      <c r="A7" s="114" t="s">
        <v>847</v>
      </c>
      <c r="B7" s="127" t="s">
        <v>908</v>
      </c>
      <c r="D7" s="106">
        <v>44</v>
      </c>
      <c r="F7" s="106">
        <v>3</v>
      </c>
      <c r="H7" s="106">
        <v>18</v>
      </c>
      <c r="O7" s="106">
        <v>18</v>
      </c>
      <c r="P7" s="106">
        <v>3</v>
      </c>
      <c r="Q7" s="106">
        <v>2</v>
      </c>
    </row>
    <row r="8" spans="1:253">
      <c r="A8" s="114" t="s">
        <v>856</v>
      </c>
      <c r="B8" s="127" t="s">
        <v>908</v>
      </c>
      <c r="D8" s="106">
        <v>76</v>
      </c>
      <c r="F8" s="106">
        <v>4</v>
      </c>
      <c r="G8" s="106">
        <v>1</v>
      </c>
      <c r="H8" s="106">
        <v>32</v>
      </c>
      <c r="O8" s="106">
        <v>32</v>
      </c>
      <c r="P8" s="106">
        <v>3</v>
      </c>
      <c r="Q8" s="106">
        <v>4</v>
      </c>
    </row>
    <row r="9" spans="1:253">
      <c r="A9" s="114" t="s">
        <v>848</v>
      </c>
      <c r="B9" s="127" t="s">
        <v>908</v>
      </c>
      <c r="D9" s="106">
        <v>108</v>
      </c>
      <c r="H9" s="106">
        <v>1</v>
      </c>
      <c r="I9" s="106">
        <v>16</v>
      </c>
      <c r="J9" s="106">
        <v>24</v>
      </c>
      <c r="K9" s="106">
        <v>13</v>
      </c>
      <c r="L9" s="106">
        <v>13</v>
      </c>
      <c r="M9" s="106">
        <v>24</v>
      </c>
      <c r="N9" s="106">
        <v>16</v>
      </c>
      <c r="O9" s="106">
        <v>1</v>
      </c>
    </row>
    <row r="10" spans="1:253">
      <c r="A10" s="114" t="s">
        <v>849</v>
      </c>
      <c r="B10" s="127" t="s">
        <v>908</v>
      </c>
      <c r="D10" s="106">
        <v>107</v>
      </c>
      <c r="H10" s="106">
        <v>1</v>
      </c>
      <c r="I10" s="106">
        <v>16</v>
      </c>
      <c r="J10" s="106">
        <v>24</v>
      </c>
      <c r="K10" s="106">
        <v>13</v>
      </c>
      <c r="L10" s="106">
        <v>12</v>
      </c>
      <c r="M10" s="106">
        <v>24</v>
      </c>
      <c r="N10" s="106">
        <v>16</v>
      </c>
      <c r="O10" s="106">
        <v>1</v>
      </c>
    </row>
    <row r="11" spans="1:253">
      <c r="A11" s="114" t="s">
        <v>850</v>
      </c>
      <c r="D11" s="106">
        <v>4</v>
      </c>
      <c r="H11" s="106">
        <v>2</v>
      </c>
      <c r="O11" s="106">
        <v>2</v>
      </c>
    </row>
    <row r="12" spans="1:253">
      <c r="A12" s="114" t="s">
        <v>851</v>
      </c>
      <c r="D12" s="106">
        <v>8</v>
      </c>
      <c r="H12" s="106">
        <v>4</v>
      </c>
      <c r="O12" s="106">
        <v>4</v>
      </c>
    </row>
    <row r="13" spans="1:253" s="124" customFormat="1">
      <c r="A13" s="102" t="s">
        <v>885</v>
      </c>
      <c r="B13" s="196"/>
      <c r="C13" s="137"/>
      <c r="D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253" s="124" customFormat="1">
      <c r="A14" s="133" t="s">
        <v>852</v>
      </c>
      <c r="B14" s="127"/>
      <c r="C14" s="137"/>
      <c r="D14" s="123">
        <v>12</v>
      </c>
      <c r="F14" s="123">
        <v>6</v>
      </c>
      <c r="G14" s="123">
        <v>6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253" s="124" customFormat="1">
      <c r="A15" s="133" t="s">
        <v>941</v>
      </c>
      <c r="B15" s="127"/>
      <c r="C15" s="137" t="s">
        <v>942</v>
      </c>
      <c r="D15" s="123">
        <f>SUM(F15:Q15)</f>
        <v>14</v>
      </c>
      <c r="F15" s="123">
        <v>7</v>
      </c>
      <c r="G15" s="123">
        <v>2</v>
      </c>
      <c r="H15" s="123"/>
      <c r="I15" s="123"/>
      <c r="J15" s="123"/>
      <c r="K15" s="123"/>
      <c r="L15" s="131"/>
      <c r="M15" s="123"/>
      <c r="N15" s="123"/>
      <c r="O15" s="123"/>
      <c r="P15" s="123"/>
      <c r="Q15" s="123">
        <v>5</v>
      </c>
    </row>
    <row r="16" spans="1:253" s="124" customFormat="1">
      <c r="A16" s="133" t="s">
        <v>943</v>
      </c>
      <c r="B16" s="127"/>
      <c r="C16" s="137"/>
      <c r="D16" s="123">
        <f>SUM(F16:Q16)</f>
        <v>193</v>
      </c>
      <c r="F16" s="123">
        <v>7</v>
      </c>
      <c r="G16" s="123">
        <v>5</v>
      </c>
      <c r="H16" s="123">
        <v>32</v>
      </c>
      <c r="I16" s="123">
        <v>17</v>
      </c>
      <c r="J16" s="123">
        <v>24</v>
      </c>
      <c r="K16" s="123">
        <v>13</v>
      </c>
      <c r="L16" s="134">
        <v>13</v>
      </c>
      <c r="M16" s="123">
        <v>24</v>
      </c>
      <c r="N16" s="123">
        <v>17</v>
      </c>
      <c r="O16" s="123">
        <v>32</v>
      </c>
      <c r="P16" s="123">
        <v>5</v>
      </c>
      <c r="Q16" s="123">
        <v>4</v>
      </c>
      <c r="S16" s="124">
        <f>SUM(I16:N16)</f>
        <v>108</v>
      </c>
    </row>
    <row r="17" spans="1:19" s="124" customFormat="1">
      <c r="A17" s="133" t="s">
        <v>944</v>
      </c>
      <c r="B17" s="127"/>
      <c r="C17" s="137" t="s">
        <v>945</v>
      </c>
      <c r="D17" s="123">
        <f>SUM(F17:Q17)</f>
        <v>14</v>
      </c>
      <c r="F17" s="123">
        <v>7</v>
      </c>
      <c r="G17" s="123">
        <v>2</v>
      </c>
      <c r="H17" s="123"/>
      <c r="I17" s="123"/>
      <c r="J17" s="123"/>
      <c r="K17" s="123"/>
      <c r="L17" s="131"/>
      <c r="M17" s="123"/>
      <c r="N17" s="123"/>
      <c r="O17" s="123"/>
      <c r="P17" s="123">
        <v>5</v>
      </c>
      <c r="Q17" s="123"/>
    </row>
    <row r="18" spans="1:19" s="124" customFormat="1">
      <c r="A18" s="133" t="s">
        <v>946</v>
      </c>
      <c r="B18" s="127"/>
      <c r="C18" s="137"/>
      <c r="D18" s="123">
        <f t="shared" ref="D18:D26" si="0">SUM(F18:Q18)</f>
        <v>124</v>
      </c>
      <c r="F18" s="123">
        <v>7</v>
      </c>
      <c r="G18" s="123">
        <v>5</v>
      </c>
      <c r="H18" s="123">
        <v>24</v>
      </c>
      <c r="I18" s="123">
        <v>9</v>
      </c>
      <c r="J18" s="123">
        <v>12</v>
      </c>
      <c r="K18" s="123">
        <v>7</v>
      </c>
      <c r="L18" s="123">
        <v>6</v>
      </c>
      <c r="M18" s="123">
        <v>12</v>
      </c>
      <c r="N18" s="123">
        <v>9</v>
      </c>
      <c r="O18" s="123">
        <v>24</v>
      </c>
      <c r="P18" s="123">
        <v>5</v>
      </c>
      <c r="Q18" s="123">
        <v>4</v>
      </c>
      <c r="S18" s="124">
        <f>SUM(I18:N18)</f>
        <v>55</v>
      </c>
    </row>
    <row r="19" spans="1:19" s="124" customFormat="1">
      <c r="A19" s="133" t="s">
        <v>947</v>
      </c>
      <c r="B19" s="127"/>
      <c r="C19" s="137" t="s">
        <v>948</v>
      </c>
      <c r="D19" s="123">
        <f>SUM(F19:Q19)</f>
        <v>28</v>
      </c>
      <c r="F19" s="123">
        <v>2</v>
      </c>
      <c r="G19" s="123">
        <v>2</v>
      </c>
      <c r="H19" s="123">
        <v>2</v>
      </c>
      <c r="I19" s="123">
        <v>2</v>
      </c>
      <c r="J19" s="123">
        <v>3</v>
      </c>
      <c r="K19" s="123">
        <v>3</v>
      </c>
      <c r="L19" s="123">
        <v>2</v>
      </c>
      <c r="M19" s="123">
        <v>3</v>
      </c>
      <c r="N19" s="123">
        <v>2</v>
      </c>
      <c r="O19" s="123">
        <v>2</v>
      </c>
      <c r="P19" s="123">
        <v>2</v>
      </c>
      <c r="Q19" s="123">
        <v>3</v>
      </c>
      <c r="S19" s="124">
        <f>SUM(I19:N19)</f>
        <v>15</v>
      </c>
    </row>
    <row r="20" spans="1:19" s="124" customFormat="1">
      <c r="A20" s="133" t="s">
        <v>949</v>
      </c>
      <c r="B20" s="127"/>
      <c r="C20" s="137" t="s">
        <v>948</v>
      </c>
      <c r="D20" s="123">
        <f t="shared" si="0"/>
        <v>40</v>
      </c>
      <c r="F20" s="123">
        <v>2</v>
      </c>
      <c r="G20" s="123">
        <v>2</v>
      </c>
      <c r="H20" s="123">
        <v>8</v>
      </c>
      <c r="I20" s="123">
        <v>2</v>
      </c>
      <c r="J20" s="123">
        <v>3</v>
      </c>
      <c r="K20" s="123">
        <v>3</v>
      </c>
      <c r="L20" s="123">
        <v>2</v>
      </c>
      <c r="M20" s="123">
        <v>3</v>
      </c>
      <c r="N20" s="123">
        <v>2</v>
      </c>
      <c r="O20" s="123">
        <v>8</v>
      </c>
      <c r="P20" s="123">
        <v>2</v>
      </c>
      <c r="Q20" s="123">
        <v>3</v>
      </c>
      <c r="S20" s="124">
        <f>SUM(I20:N20)</f>
        <v>15</v>
      </c>
    </row>
    <row r="21" spans="1:19" s="124" customFormat="1">
      <c r="A21" s="133" t="s">
        <v>853</v>
      </c>
      <c r="B21" s="127"/>
      <c r="C21" s="137"/>
      <c r="D21" s="123">
        <f t="shared" si="0"/>
        <v>48</v>
      </c>
      <c r="F21" s="123">
        <v>8</v>
      </c>
      <c r="G21" s="123">
        <v>6</v>
      </c>
      <c r="H21" s="123">
        <v>4</v>
      </c>
      <c r="I21" s="123">
        <v>4</v>
      </c>
      <c r="J21" s="123">
        <v>6</v>
      </c>
      <c r="K21" s="123">
        <v>3</v>
      </c>
      <c r="L21" s="123">
        <v>3</v>
      </c>
      <c r="M21" s="123">
        <v>6</v>
      </c>
      <c r="N21" s="123">
        <v>4</v>
      </c>
      <c r="O21" s="123">
        <v>4</v>
      </c>
      <c r="P21" s="123"/>
      <c r="Q21" s="123"/>
    </row>
    <row r="22" spans="1:19" s="124" customFormat="1">
      <c r="A22" s="133" t="s">
        <v>950</v>
      </c>
      <c r="B22" s="127"/>
      <c r="C22" s="137"/>
      <c r="D22" s="123">
        <f t="shared" si="0"/>
        <v>16</v>
      </c>
      <c r="F22" s="123"/>
      <c r="G22" s="123"/>
      <c r="H22" s="123">
        <v>8</v>
      </c>
      <c r="I22" s="123"/>
      <c r="J22" s="123"/>
      <c r="K22" s="123"/>
      <c r="L22" s="123"/>
      <c r="M22" s="123"/>
      <c r="N22" s="123"/>
      <c r="O22" s="123">
        <v>8</v>
      </c>
      <c r="P22" s="123"/>
      <c r="Q22" s="123"/>
    </row>
    <row r="23" spans="1:19" s="124" customFormat="1">
      <c r="A23" s="133" t="s">
        <v>951</v>
      </c>
      <c r="B23" s="127"/>
      <c r="C23" s="137"/>
      <c r="D23" s="123">
        <f t="shared" si="0"/>
        <v>12</v>
      </c>
      <c r="F23" s="123"/>
      <c r="G23" s="123">
        <v>2</v>
      </c>
      <c r="H23" s="123">
        <v>2</v>
      </c>
      <c r="I23" s="123">
        <v>2</v>
      </c>
      <c r="J23" s="123"/>
      <c r="K23" s="123">
        <v>1</v>
      </c>
      <c r="L23" s="123">
        <v>1</v>
      </c>
      <c r="M23" s="123"/>
      <c r="N23" s="123">
        <v>2</v>
      </c>
      <c r="O23" s="123">
        <v>2</v>
      </c>
      <c r="P23" s="123"/>
      <c r="Q23" s="123"/>
    </row>
    <row r="24" spans="1:19" s="124" customFormat="1">
      <c r="A24" s="133" t="s">
        <v>854</v>
      </c>
      <c r="B24" s="127"/>
      <c r="C24" s="137"/>
      <c r="D24" s="123">
        <f t="shared" si="0"/>
        <v>2</v>
      </c>
      <c r="F24" s="123">
        <v>1</v>
      </c>
      <c r="G24" s="123"/>
      <c r="H24" s="123"/>
      <c r="I24" s="123"/>
      <c r="J24" s="123"/>
      <c r="K24" s="123"/>
      <c r="L24" s="123"/>
      <c r="M24" s="123"/>
      <c r="N24" s="123"/>
      <c r="O24" s="123" t="s">
        <v>924</v>
      </c>
      <c r="P24" s="123">
        <v>1</v>
      </c>
      <c r="Q24" s="123"/>
    </row>
    <row r="25" spans="1:19" s="124" customFormat="1">
      <c r="A25" s="133" t="s">
        <v>855</v>
      </c>
      <c r="B25" s="127"/>
      <c r="C25" s="137"/>
      <c r="D25" s="123">
        <f t="shared" si="0"/>
        <v>1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>
        <v>1</v>
      </c>
    </row>
    <row r="26" spans="1:19" s="124" customFormat="1">
      <c r="A26" s="133" t="s">
        <v>952</v>
      </c>
      <c r="B26" s="127"/>
      <c r="C26" s="137" t="s">
        <v>953</v>
      </c>
      <c r="D26" s="123">
        <f t="shared" si="0"/>
        <v>17</v>
      </c>
      <c r="F26" s="123"/>
      <c r="G26" s="123">
        <v>1</v>
      </c>
      <c r="H26" s="123">
        <v>8</v>
      </c>
      <c r="I26" s="123"/>
      <c r="J26" s="123"/>
      <c r="K26" s="123"/>
      <c r="L26" s="123"/>
      <c r="M26" s="123"/>
      <c r="N26" s="123"/>
      <c r="O26" s="123">
        <v>8</v>
      </c>
      <c r="P26" s="123"/>
      <c r="Q26" s="123"/>
    </row>
    <row r="27" spans="1:19">
      <c r="A27" s="104" t="s">
        <v>886</v>
      </c>
      <c r="B27" s="196"/>
      <c r="C27" s="137"/>
    </row>
    <row r="28" spans="1:19">
      <c r="A28" s="114" t="s">
        <v>887</v>
      </c>
      <c r="C28" s="137"/>
      <c r="D28" s="123">
        <f>SUM(F28:Q28)</f>
        <v>80</v>
      </c>
      <c r="E28" s="124"/>
      <c r="F28" s="123">
        <v>2</v>
      </c>
      <c r="G28" s="123">
        <v>2</v>
      </c>
      <c r="H28" s="123">
        <v>10</v>
      </c>
      <c r="I28" s="123">
        <v>8</v>
      </c>
      <c r="J28" s="123">
        <v>12</v>
      </c>
      <c r="K28" s="123">
        <v>6</v>
      </c>
      <c r="L28" s="123">
        <v>6</v>
      </c>
      <c r="M28" s="123">
        <v>12</v>
      </c>
      <c r="N28" s="123">
        <v>8</v>
      </c>
      <c r="O28" s="123">
        <v>10</v>
      </c>
      <c r="P28" s="123">
        <v>2</v>
      </c>
      <c r="Q28" s="123">
        <v>2</v>
      </c>
    </row>
    <row r="29" spans="1:19">
      <c r="A29" s="114" t="s">
        <v>888</v>
      </c>
      <c r="C29" s="137"/>
      <c r="D29" s="123">
        <f>SUM(F29:Q29)</f>
        <v>11</v>
      </c>
      <c r="E29" s="124"/>
      <c r="F29" s="123">
        <v>4</v>
      </c>
      <c r="G29" s="123">
        <v>2</v>
      </c>
      <c r="H29" s="123">
        <v>0</v>
      </c>
      <c r="I29" s="123">
        <v>1</v>
      </c>
      <c r="J29" s="123">
        <v>0</v>
      </c>
      <c r="K29" s="123">
        <v>1</v>
      </c>
      <c r="L29" s="123">
        <v>0</v>
      </c>
      <c r="M29" s="123">
        <v>0</v>
      </c>
      <c r="N29" s="123">
        <v>1</v>
      </c>
      <c r="O29" s="123">
        <v>0</v>
      </c>
      <c r="P29" s="123">
        <v>1</v>
      </c>
      <c r="Q29" s="123">
        <v>1</v>
      </c>
    </row>
    <row r="30" spans="1:19">
      <c r="A30" s="114" t="s">
        <v>889</v>
      </c>
      <c r="C30" s="137" t="s">
        <v>1020</v>
      </c>
      <c r="D30" s="123">
        <f>SUM(F30:Q30)</f>
        <v>28</v>
      </c>
      <c r="E30" s="124"/>
      <c r="F30" s="123">
        <v>3</v>
      </c>
      <c r="G30" s="123">
        <v>2</v>
      </c>
      <c r="H30" s="123">
        <v>4</v>
      </c>
      <c r="I30" s="123">
        <v>2</v>
      </c>
      <c r="J30" s="123">
        <v>3</v>
      </c>
      <c r="K30" s="123">
        <v>1</v>
      </c>
      <c r="L30" s="123">
        <v>1</v>
      </c>
      <c r="M30" s="123">
        <v>3</v>
      </c>
      <c r="N30" s="123">
        <v>2</v>
      </c>
      <c r="O30" s="123">
        <v>4</v>
      </c>
      <c r="P30" s="123">
        <v>1</v>
      </c>
      <c r="Q30" s="123">
        <v>2</v>
      </c>
    </row>
    <row r="31" spans="1:19">
      <c r="A31" s="114" t="s">
        <v>890</v>
      </c>
      <c r="C31" s="137" t="s">
        <v>1020</v>
      </c>
      <c r="D31" s="123">
        <f>SUM(F31:Q31)</f>
        <v>32</v>
      </c>
      <c r="E31" s="124"/>
      <c r="F31" s="123">
        <v>2</v>
      </c>
      <c r="G31" s="123">
        <v>0</v>
      </c>
      <c r="H31" s="123">
        <v>6</v>
      </c>
      <c r="I31" s="123">
        <v>2</v>
      </c>
      <c r="J31" s="123">
        <v>3</v>
      </c>
      <c r="K31" s="123">
        <v>2</v>
      </c>
      <c r="L31" s="123">
        <v>2</v>
      </c>
      <c r="M31" s="123">
        <v>3</v>
      </c>
      <c r="N31" s="123">
        <v>2</v>
      </c>
      <c r="O31" s="123">
        <v>6</v>
      </c>
      <c r="P31" s="123">
        <v>2</v>
      </c>
      <c r="Q31" s="123">
        <v>2</v>
      </c>
    </row>
    <row r="32" spans="1:19">
      <c r="A32" s="114" t="s">
        <v>891</v>
      </c>
      <c r="C32" s="137" t="s">
        <v>1020</v>
      </c>
      <c r="D32" s="123">
        <v>2</v>
      </c>
      <c r="E32" s="124"/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2</v>
      </c>
      <c r="Q32" s="123">
        <v>0</v>
      </c>
    </row>
    <row r="33" spans="1:253">
      <c r="A33" s="114" t="s">
        <v>892</v>
      </c>
      <c r="C33" s="137"/>
      <c r="D33" s="123">
        <f>SUM(F33:Q33)</f>
        <v>10</v>
      </c>
      <c r="E33" s="124"/>
      <c r="F33" s="123">
        <v>2</v>
      </c>
      <c r="G33" s="123">
        <v>2</v>
      </c>
      <c r="H33" s="123">
        <v>1</v>
      </c>
      <c r="I33" s="123">
        <v>1</v>
      </c>
      <c r="J33" s="123">
        <v>0</v>
      </c>
      <c r="K33" s="123">
        <v>0</v>
      </c>
      <c r="L33" s="123">
        <v>0</v>
      </c>
      <c r="M33" s="123">
        <v>0</v>
      </c>
      <c r="N33" s="123">
        <v>1</v>
      </c>
      <c r="O33" s="123">
        <v>1</v>
      </c>
      <c r="P33" s="123">
        <v>1</v>
      </c>
      <c r="Q33" s="123">
        <v>1</v>
      </c>
    </row>
    <row r="34" spans="1:253">
      <c r="A34" s="133" t="s">
        <v>1019</v>
      </c>
      <c r="B34" s="127"/>
      <c r="C34" s="137"/>
      <c r="D34" s="123">
        <f>SUM(F34:Q34)</f>
        <v>50</v>
      </c>
      <c r="E34" s="124"/>
      <c r="F34" s="123">
        <v>2</v>
      </c>
      <c r="G34" s="123">
        <v>2</v>
      </c>
      <c r="H34" s="123">
        <f>4*3+2</f>
        <v>14</v>
      </c>
      <c r="I34" s="123">
        <v>2</v>
      </c>
      <c r="J34" s="123">
        <v>3</v>
      </c>
      <c r="K34" s="123">
        <v>3</v>
      </c>
      <c r="L34" s="123">
        <v>3</v>
      </c>
      <c r="M34" s="123">
        <v>3</v>
      </c>
      <c r="N34" s="123">
        <v>2</v>
      </c>
      <c r="O34" s="123">
        <f>4*3+2</f>
        <v>14</v>
      </c>
      <c r="P34" s="123">
        <v>1</v>
      </c>
      <c r="Q34" s="123">
        <v>1</v>
      </c>
    </row>
    <row r="35" spans="1:253">
      <c r="A35" s="114"/>
    </row>
    <row r="36" spans="1:253" ht="2" customHeight="1">
      <c r="A36" s="100"/>
      <c r="B36" s="195"/>
      <c r="C36" s="136"/>
      <c r="D36" s="105"/>
      <c r="E36" s="100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</row>
    <row r="37" spans="1:253">
      <c r="A37" s="102" t="s">
        <v>753</v>
      </c>
      <c r="B37" s="196"/>
      <c r="C37" s="103">
        <v>170115</v>
      </c>
    </row>
    <row r="38" spans="1:253" s="102" customFormat="1">
      <c r="A38" s="102" t="s">
        <v>223</v>
      </c>
      <c r="B38" s="196" t="s">
        <v>241</v>
      </c>
      <c r="C38" s="104" t="s">
        <v>954</v>
      </c>
      <c r="D38" s="107" t="s">
        <v>751</v>
      </c>
      <c r="E38" s="102" t="s">
        <v>5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1:253">
      <c r="A39" s="101" t="s">
        <v>763</v>
      </c>
      <c r="D39" s="106">
        <v>6</v>
      </c>
    </row>
    <row r="40" spans="1:253">
      <c r="A40" s="101" t="s">
        <v>764</v>
      </c>
      <c r="D40" s="106">
        <v>1</v>
      </c>
    </row>
    <row r="41" spans="1:253">
      <c r="A41" s="101" t="s">
        <v>772</v>
      </c>
      <c r="E41" s="101" t="s">
        <v>774</v>
      </c>
    </row>
    <row r="42" spans="1:253">
      <c r="A42" s="101" t="s">
        <v>773</v>
      </c>
      <c r="D42" s="106">
        <v>4</v>
      </c>
    </row>
    <row r="43" spans="1:253">
      <c r="A43" s="101" t="s">
        <v>769</v>
      </c>
      <c r="C43" s="103" t="s">
        <v>770</v>
      </c>
      <c r="E43" s="101" t="s">
        <v>771</v>
      </c>
    </row>
    <row r="44" spans="1:253">
      <c r="A44" s="101" t="s">
        <v>765</v>
      </c>
      <c r="C44" s="103" t="s">
        <v>766</v>
      </c>
      <c r="D44" s="106">
        <v>1</v>
      </c>
    </row>
    <row r="45" spans="1:253">
      <c r="A45" s="101" t="s">
        <v>765</v>
      </c>
      <c r="C45" s="103" t="s">
        <v>767</v>
      </c>
      <c r="D45" s="106">
        <v>2</v>
      </c>
    </row>
    <row r="46" spans="1:253">
      <c r="A46" s="101" t="s">
        <v>768</v>
      </c>
    </row>
    <row r="47" spans="1:253">
      <c r="A47" s="101" t="s">
        <v>775</v>
      </c>
      <c r="E47" s="101" t="s">
        <v>774</v>
      </c>
    </row>
    <row r="49" spans="1:253" ht="2" customHeight="1">
      <c r="A49" s="100"/>
      <c r="B49" s="195"/>
      <c r="C49" s="136"/>
      <c r="D49" s="105"/>
      <c r="E49" s="100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</row>
    <row r="50" spans="1:253">
      <c r="A50" s="102" t="s">
        <v>754</v>
      </c>
      <c r="B50" s="196"/>
      <c r="C50" s="103">
        <v>170115</v>
      </c>
    </row>
    <row r="51" spans="1:253" s="102" customFormat="1">
      <c r="A51" s="102" t="s">
        <v>223</v>
      </c>
      <c r="B51" s="196" t="s">
        <v>241</v>
      </c>
      <c r="C51" s="104" t="s">
        <v>954</v>
      </c>
      <c r="D51" s="107" t="s">
        <v>751</v>
      </c>
      <c r="E51" s="102" t="s">
        <v>5</v>
      </c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1:253">
      <c r="A52" s="108" t="s">
        <v>776</v>
      </c>
      <c r="B52" s="194"/>
      <c r="C52" s="138"/>
      <c r="D52" s="109"/>
      <c r="F52" s="111"/>
    </row>
    <row r="53" spans="1:253">
      <c r="A53" s="108" t="s">
        <v>783</v>
      </c>
      <c r="B53" s="194"/>
      <c r="C53" s="138"/>
      <c r="D53" s="109">
        <v>12</v>
      </c>
      <c r="F53" s="111"/>
    </row>
    <row r="54" spans="1:253">
      <c r="A54" s="108" t="s">
        <v>784</v>
      </c>
      <c r="B54" s="194"/>
      <c r="C54" s="138"/>
      <c r="D54" s="109">
        <v>12</v>
      </c>
      <c r="F54" s="111"/>
    </row>
    <row r="55" spans="1:253">
      <c r="A55" s="108" t="s">
        <v>785</v>
      </c>
      <c r="B55" s="194"/>
      <c r="C55" s="138"/>
      <c r="D55" s="109"/>
      <c r="F55" s="111"/>
    </row>
    <row r="56" spans="1:253">
      <c r="A56" s="108" t="s">
        <v>786</v>
      </c>
      <c r="B56" s="194"/>
      <c r="C56" s="138"/>
      <c r="D56" s="109">
        <v>20</v>
      </c>
      <c r="F56" s="111"/>
    </row>
    <row r="57" spans="1:253">
      <c r="A57" s="108" t="s">
        <v>777</v>
      </c>
      <c r="B57" s="194"/>
      <c r="C57" s="138"/>
      <c r="D57" s="109"/>
      <c r="F57" s="111"/>
    </row>
    <row r="58" spans="1:253">
      <c r="A58" s="108" t="s">
        <v>778</v>
      </c>
      <c r="B58" s="194"/>
      <c r="C58" s="138"/>
      <c r="D58" s="109"/>
      <c r="F58" s="111"/>
    </row>
    <row r="59" spans="1:253" ht="13.25" customHeight="1">
      <c r="A59" s="108" t="s">
        <v>779</v>
      </c>
      <c r="B59" s="194"/>
      <c r="C59" s="138"/>
      <c r="D59" s="109"/>
      <c r="F59" s="111"/>
    </row>
    <row r="60" spans="1:253" ht="13.25" customHeight="1">
      <c r="A60" s="108" t="s">
        <v>780</v>
      </c>
      <c r="B60" s="194"/>
      <c r="C60" s="138"/>
      <c r="D60" s="109"/>
      <c r="F60" s="111"/>
    </row>
    <row r="61" spans="1:253" ht="13.25" customHeight="1">
      <c r="A61" s="108" t="s">
        <v>781</v>
      </c>
      <c r="B61" s="194"/>
      <c r="C61" s="138"/>
      <c r="D61" s="109">
        <v>0</v>
      </c>
      <c r="E61" s="108"/>
      <c r="F61" s="111"/>
    </row>
    <row r="62" spans="1:253" ht="13.25" customHeight="1">
      <c r="A62" s="108" t="s">
        <v>789</v>
      </c>
      <c r="B62" s="194"/>
      <c r="C62" s="138" t="s">
        <v>787</v>
      </c>
      <c r="D62" s="109"/>
      <c r="E62" s="108" t="s">
        <v>788</v>
      </c>
      <c r="F62" s="111"/>
      <c r="H62" s="112"/>
      <c r="I62" s="113"/>
    </row>
    <row r="63" spans="1:253" ht="13.25" customHeight="1">
      <c r="A63" s="108"/>
      <c r="B63" s="194"/>
      <c r="C63" s="138" t="s">
        <v>790</v>
      </c>
      <c r="D63" s="109">
        <v>3</v>
      </c>
      <c r="E63" s="108" t="s">
        <v>792</v>
      </c>
      <c r="F63" s="111"/>
      <c r="H63" s="112"/>
      <c r="I63" s="113"/>
    </row>
    <row r="64" spans="1:253" ht="13.25" customHeight="1">
      <c r="A64" s="108"/>
      <c r="B64" s="194"/>
      <c r="C64" s="138" t="s">
        <v>791</v>
      </c>
      <c r="D64" s="109">
        <v>3</v>
      </c>
      <c r="E64" s="108" t="s">
        <v>793</v>
      </c>
      <c r="F64" s="111"/>
      <c r="H64" s="112"/>
      <c r="I64" s="113"/>
    </row>
    <row r="65" spans="1:9" ht="13.25" customHeight="1">
      <c r="A65" s="108" t="s">
        <v>812</v>
      </c>
      <c r="B65" s="194"/>
      <c r="C65" s="138"/>
      <c r="D65" s="109">
        <v>3</v>
      </c>
      <c r="E65" s="108"/>
      <c r="F65" s="111"/>
      <c r="H65" s="112"/>
      <c r="I65" s="113"/>
    </row>
    <row r="66" spans="1:9" ht="13.25" customHeight="1">
      <c r="A66" s="108" t="s">
        <v>782</v>
      </c>
      <c r="B66" s="194"/>
      <c r="C66" s="138"/>
      <c r="D66" s="109"/>
      <c r="E66" s="108"/>
      <c r="F66" s="111"/>
      <c r="H66" s="112"/>
      <c r="I66" s="113"/>
    </row>
    <row r="67" spans="1:9" ht="13.25" customHeight="1">
      <c r="A67" s="108" t="s">
        <v>794</v>
      </c>
      <c r="B67" s="194"/>
      <c r="C67" s="138"/>
      <c r="D67" s="109">
        <v>1</v>
      </c>
      <c r="E67" s="108"/>
      <c r="F67" s="111"/>
      <c r="H67" s="112"/>
      <c r="I67" s="113"/>
    </row>
    <row r="68" spans="1:9" ht="13.25" customHeight="1">
      <c r="A68" s="108" t="s">
        <v>795</v>
      </c>
      <c r="B68" s="194"/>
      <c r="C68" s="138"/>
      <c r="D68" s="109">
        <v>1</v>
      </c>
      <c r="E68" s="108"/>
      <c r="F68" s="111"/>
      <c r="H68" s="112"/>
      <c r="I68" s="113"/>
    </row>
    <row r="69" spans="1:9" ht="13.25" customHeight="1">
      <c r="A69" s="108" t="s">
        <v>796</v>
      </c>
      <c r="B69" s="194"/>
      <c r="C69" s="138"/>
      <c r="D69" s="109">
        <v>1</v>
      </c>
      <c r="E69" s="108"/>
      <c r="F69" s="111"/>
      <c r="H69" s="112"/>
      <c r="I69" s="113"/>
    </row>
    <row r="70" spans="1:9" ht="13.25" customHeight="1">
      <c r="A70" s="108" t="s">
        <v>806</v>
      </c>
      <c r="B70" s="194"/>
      <c r="C70" s="138"/>
      <c r="D70" s="109">
        <v>3</v>
      </c>
      <c r="E70" s="108" t="s">
        <v>807</v>
      </c>
      <c r="F70" s="111"/>
      <c r="H70" s="112"/>
      <c r="I70" s="113"/>
    </row>
    <row r="71" spans="1:9" ht="13.25" customHeight="1">
      <c r="A71" s="108" t="s">
        <v>802</v>
      </c>
      <c r="B71" s="194"/>
      <c r="C71" s="138"/>
      <c r="D71" s="109"/>
      <c r="E71" s="108" t="s">
        <v>801</v>
      </c>
      <c r="F71" s="111"/>
      <c r="H71" s="112"/>
      <c r="I71" s="113"/>
    </row>
    <row r="72" spans="1:9" ht="13.25" customHeight="1">
      <c r="A72" s="108" t="s">
        <v>803</v>
      </c>
      <c r="B72" s="194"/>
      <c r="C72" s="138"/>
      <c r="D72" s="109"/>
      <c r="E72" s="108" t="s">
        <v>801</v>
      </c>
      <c r="F72" s="111"/>
      <c r="H72" s="112"/>
      <c r="I72" s="113"/>
    </row>
    <row r="73" spans="1:9" ht="13.25" customHeight="1">
      <c r="A73" s="108" t="s">
        <v>804</v>
      </c>
      <c r="B73" s="194"/>
      <c r="C73" s="138"/>
      <c r="D73" s="109"/>
      <c r="E73" s="108"/>
      <c r="F73" s="111"/>
      <c r="H73" s="112"/>
      <c r="I73" s="113"/>
    </row>
    <row r="74" spans="1:9" ht="13.25" customHeight="1">
      <c r="A74" s="108" t="s">
        <v>805</v>
      </c>
      <c r="B74" s="194"/>
      <c r="C74" s="138"/>
      <c r="D74" s="109"/>
      <c r="E74" s="108"/>
      <c r="F74" s="111"/>
      <c r="H74" s="112"/>
      <c r="I74" s="113"/>
    </row>
    <row r="75" spans="1:9" ht="13.25" customHeight="1">
      <c r="A75" s="108" t="s">
        <v>808</v>
      </c>
      <c r="B75" s="194"/>
      <c r="C75" s="138"/>
      <c r="D75" s="109">
        <v>3</v>
      </c>
      <c r="E75" s="108"/>
      <c r="F75" s="111"/>
      <c r="H75" s="112"/>
      <c r="I75" s="113"/>
    </row>
    <row r="76" spans="1:9" ht="13.25" customHeight="1">
      <c r="A76" s="108" t="s">
        <v>809</v>
      </c>
      <c r="B76" s="194"/>
      <c r="C76" s="138"/>
      <c r="D76" s="109"/>
      <c r="E76" s="108"/>
      <c r="F76" s="111"/>
      <c r="H76" s="112"/>
      <c r="I76" s="113"/>
    </row>
    <row r="77" spans="1:9" ht="13.25" customHeight="1">
      <c r="A77" s="108" t="s">
        <v>797</v>
      </c>
      <c r="B77" s="194"/>
      <c r="C77" s="138"/>
      <c r="D77" s="109"/>
      <c r="E77" s="108"/>
      <c r="F77" s="111"/>
      <c r="H77" s="112"/>
      <c r="I77" s="113"/>
    </row>
    <row r="78" spans="1:9" ht="13.25" customHeight="1">
      <c r="A78" s="108" t="s">
        <v>810</v>
      </c>
      <c r="B78" s="194"/>
      <c r="C78" s="138"/>
      <c r="D78" s="109"/>
      <c r="E78" s="108"/>
      <c r="F78" s="111"/>
      <c r="H78" s="112"/>
      <c r="I78" s="113"/>
    </row>
    <row r="79" spans="1:9" ht="13.25" customHeight="1">
      <c r="A79" s="108" t="s">
        <v>811</v>
      </c>
      <c r="B79" s="194"/>
      <c r="C79" s="138"/>
      <c r="D79" s="109"/>
      <c r="E79" s="108"/>
      <c r="F79" s="111"/>
      <c r="H79" s="112"/>
      <c r="I79" s="113"/>
    </row>
    <row r="80" spans="1:9" ht="13.25" customHeight="1">
      <c r="A80" s="108" t="s">
        <v>798</v>
      </c>
      <c r="B80" s="194"/>
      <c r="C80" s="138"/>
      <c r="D80" s="109"/>
      <c r="E80" s="108"/>
      <c r="F80" s="111"/>
      <c r="H80" s="112"/>
      <c r="I80" s="113"/>
    </row>
    <row r="81" spans="1:253" ht="13.25" customHeight="1">
      <c r="A81" s="108" t="s">
        <v>799</v>
      </c>
      <c r="B81" s="194"/>
      <c r="C81" s="138"/>
      <c r="D81" s="109"/>
      <c r="E81" s="108"/>
      <c r="F81" s="111"/>
      <c r="H81" s="112"/>
      <c r="I81" s="113"/>
    </row>
    <row r="82" spans="1:253" ht="13.25" customHeight="1">
      <c r="A82" s="108" t="s">
        <v>800</v>
      </c>
      <c r="B82" s="194"/>
      <c r="C82" s="138"/>
      <c r="D82" s="109"/>
      <c r="E82" s="108"/>
      <c r="F82" s="111"/>
      <c r="H82" s="112"/>
      <c r="I82" s="113"/>
    </row>
    <row r="83" spans="1:253" ht="13.25" customHeight="1"/>
    <row r="84" spans="1:253" ht="2" customHeight="1">
      <c r="A84" s="100"/>
      <c r="B84" s="195"/>
      <c r="C84" s="136"/>
      <c r="D84" s="105"/>
      <c r="E84" s="100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  <c r="IP84" s="100"/>
      <c r="IQ84" s="100"/>
      <c r="IR84" s="100"/>
      <c r="IS84" s="100"/>
    </row>
    <row r="85" spans="1:253">
      <c r="A85" s="102" t="s">
        <v>755</v>
      </c>
      <c r="B85" s="196"/>
      <c r="C85" s="137" t="s">
        <v>1068</v>
      </c>
      <c r="D85" s="123"/>
      <c r="E85" s="124"/>
      <c r="F85" s="123"/>
      <c r="G85" s="123"/>
      <c r="H85" s="123"/>
      <c r="I85" s="123"/>
      <c r="J85" s="123"/>
    </row>
    <row r="86" spans="1:253">
      <c r="A86" s="124"/>
      <c r="B86" s="127"/>
      <c r="C86" s="137"/>
      <c r="D86" s="123"/>
      <c r="E86" s="127"/>
      <c r="F86" s="127"/>
      <c r="G86" s="127"/>
      <c r="H86" s="127"/>
      <c r="I86" s="127"/>
      <c r="J86" s="127"/>
      <c r="K86" s="128"/>
      <c r="L86" s="128"/>
    </row>
    <row r="87" spans="1:253" ht="2" customHeight="1">
      <c r="A87" s="100"/>
      <c r="B87" s="195"/>
      <c r="C87" s="136"/>
      <c r="D87" s="105"/>
      <c r="E87" s="100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0"/>
      <c r="GJ87" s="100"/>
      <c r="GK87" s="100"/>
      <c r="GL87" s="100"/>
      <c r="GM87" s="100"/>
      <c r="GN87" s="100"/>
      <c r="GO87" s="100"/>
      <c r="GP87" s="100"/>
      <c r="GQ87" s="100"/>
      <c r="GR87" s="100"/>
      <c r="GS87" s="100"/>
      <c r="GT87" s="100"/>
      <c r="GU87" s="100"/>
      <c r="GV87" s="100"/>
      <c r="GW87" s="100"/>
      <c r="GX87" s="100"/>
      <c r="GY87" s="100"/>
      <c r="GZ87" s="100"/>
      <c r="HA87" s="100"/>
      <c r="HB87" s="100"/>
      <c r="HC87" s="100"/>
      <c r="HD87" s="100"/>
      <c r="HE87" s="100"/>
      <c r="HF87" s="100"/>
      <c r="HG87" s="100"/>
      <c r="HH87" s="100"/>
      <c r="HI87" s="100"/>
      <c r="HJ87" s="100"/>
      <c r="HK87" s="100"/>
      <c r="HL87" s="100"/>
      <c r="HM87" s="100"/>
      <c r="HN87" s="100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0"/>
      <c r="HZ87" s="100"/>
      <c r="IA87" s="100"/>
      <c r="IB87" s="100"/>
      <c r="IC87" s="100"/>
      <c r="ID87" s="100"/>
      <c r="IE87" s="100"/>
      <c r="IF87" s="100"/>
      <c r="IG87" s="100"/>
      <c r="IH87" s="100"/>
      <c r="II87" s="100"/>
      <c r="IJ87" s="100"/>
      <c r="IK87" s="100"/>
      <c r="IL87" s="100"/>
      <c r="IM87" s="100"/>
      <c r="IN87" s="100"/>
      <c r="IO87" s="100"/>
      <c r="IP87" s="100"/>
      <c r="IQ87" s="100"/>
      <c r="IR87" s="100"/>
      <c r="IS87" s="100"/>
    </row>
    <row r="88" spans="1:253">
      <c r="A88" s="102" t="s">
        <v>909</v>
      </c>
      <c r="B88" s="196"/>
      <c r="C88" s="103">
        <v>170128</v>
      </c>
    </row>
    <row r="89" spans="1:253" s="102" customFormat="1">
      <c r="A89" s="102" t="s">
        <v>223</v>
      </c>
      <c r="B89" s="196" t="s">
        <v>241</v>
      </c>
      <c r="C89" s="104" t="s">
        <v>954</v>
      </c>
      <c r="D89" s="107" t="s">
        <v>751</v>
      </c>
      <c r="E89" s="107" t="s">
        <v>815</v>
      </c>
      <c r="F89" s="102" t="s">
        <v>5</v>
      </c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1:253">
      <c r="A90" s="101" t="s">
        <v>813</v>
      </c>
      <c r="C90" s="103" t="s">
        <v>814</v>
      </c>
      <c r="D90" s="106">
        <v>24</v>
      </c>
      <c r="E90" s="106">
        <v>1</v>
      </c>
      <c r="F90" s="103"/>
    </row>
    <row r="91" spans="1:253">
      <c r="A91" s="101" t="s">
        <v>813</v>
      </c>
      <c r="C91" s="103" t="s">
        <v>816</v>
      </c>
      <c r="D91" s="106">
        <v>12</v>
      </c>
      <c r="E91" s="106">
        <v>1</v>
      </c>
      <c r="F91" s="103"/>
    </row>
    <row r="92" spans="1:253">
      <c r="A92" s="101" t="s">
        <v>329</v>
      </c>
      <c r="C92" s="103" t="s">
        <v>817</v>
      </c>
      <c r="D92" s="106">
        <v>64</v>
      </c>
      <c r="E92" s="106">
        <v>1</v>
      </c>
      <c r="F92" s="103"/>
    </row>
    <row r="93" spans="1:253">
      <c r="A93" s="101" t="s">
        <v>821</v>
      </c>
      <c r="D93" s="106">
        <v>4</v>
      </c>
      <c r="E93" s="106">
        <v>0</v>
      </c>
      <c r="F93" s="137" t="s">
        <v>955</v>
      </c>
    </row>
    <row r="94" spans="1:253">
      <c r="A94" s="101" t="s">
        <v>415</v>
      </c>
      <c r="C94" s="103" t="s">
        <v>818</v>
      </c>
      <c r="D94" s="106">
        <v>4</v>
      </c>
      <c r="E94" s="106">
        <v>0</v>
      </c>
      <c r="F94" s="137" t="s">
        <v>955</v>
      </c>
    </row>
    <row r="95" spans="1:253">
      <c r="C95" s="103" t="s">
        <v>819</v>
      </c>
      <c r="D95" s="106">
        <v>4</v>
      </c>
      <c r="E95" s="106">
        <v>0</v>
      </c>
      <c r="F95" s="137" t="s">
        <v>955</v>
      </c>
    </row>
    <row r="96" spans="1:253">
      <c r="A96" s="101" t="s">
        <v>820</v>
      </c>
      <c r="C96" s="103" t="s">
        <v>818</v>
      </c>
      <c r="D96" s="106">
        <v>16</v>
      </c>
      <c r="E96" s="106">
        <v>0</v>
      </c>
      <c r="F96" s="137" t="s">
        <v>956</v>
      </c>
    </row>
    <row r="97" spans="1:253">
      <c r="C97" s="103" t="s">
        <v>819</v>
      </c>
      <c r="D97" s="106">
        <v>16</v>
      </c>
      <c r="E97" s="106">
        <v>0</v>
      </c>
      <c r="F97" s="103" t="s">
        <v>956</v>
      </c>
    </row>
    <row r="98" spans="1:253">
      <c r="A98" s="124" t="s">
        <v>775</v>
      </c>
      <c r="B98" s="127"/>
      <c r="D98" s="106">
        <v>4</v>
      </c>
      <c r="E98" s="106">
        <v>0</v>
      </c>
      <c r="F98" s="103" t="s">
        <v>957</v>
      </c>
    </row>
    <row r="99" spans="1:253">
      <c r="A99" s="124" t="s">
        <v>958</v>
      </c>
      <c r="B99" s="127"/>
      <c r="D99" s="106">
        <v>112</v>
      </c>
      <c r="E99" s="106">
        <v>0</v>
      </c>
      <c r="F99" s="103" t="s">
        <v>959</v>
      </c>
    </row>
    <row r="100" spans="1:253">
      <c r="A100" s="124" t="s">
        <v>974</v>
      </c>
      <c r="B100" s="127"/>
      <c r="D100" s="106">
        <v>8</v>
      </c>
      <c r="E100" s="106">
        <v>0</v>
      </c>
      <c r="F100" s="103" t="s">
        <v>961</v>
      </c>
    </row>
    <row r="101" spans="1:253">
      <c r="A101" s="124" t="s">
        <v>962</v>
      </c>
      <c r="B101" s="127"/>
      <c r="D101" s="106">
        <v>16</v>
      </c>
      <c r="E101" s="106">
        <v>2</v>
      </c>
      <c r="F101" s="103" t="s">
        <v>963</v>
      </c>
    </row>
    <row r="102" spans="1:253">
      <c r="A102" s="124" t="s">
        <v>964</v>
      </c>
      <c r="B102" s="127"/>
      <c r="D102" s="106">
        <v>8</v>
      </c>
      <c r="E102" s="106">
        <v>1</v>
      </c>
      <c r="F102" s="103" t="s">
        <v>965</v>
      </c>
    </row>
    <row r="103" spans="1:253">
      <c r="A103" s="124" t="s">
        <v>966</v>
      </c>
      <c r="B103" s="127"/>
      <c r="D103" s="106">
        <v>20</v>
      </c>
      <c r="E103" s="106">
        <v>0</v>
      </c>
      <c r="F103" s="137" t="s">
        <v>975</v>
      </c>
    </row>
    <row r="104" spans="1:253">
      <c r="A104" s="124" t="s">
        <v>968</v>
      </c>
      <c r="B104" s="127"/>
      <c r="D104" s="106">
        <v>144</v>
      </c>
      <c r="E104" s="106">
        <v>0</v>
      </c>
      <c r="F104" s="103"/>
    </row>
    <row r="105" spans="1:253">
      <c r="A105" s="124" t="s">
        <v>969</v>
      </c>
      <c r="B105" s="127"/>
      <c r="D105" s="106">
        <v>64</v>
      </c>
      <c r="E105" s="106">
        <v>0</v>
      </c>
      <c r="F105" s="103"/>
    </row>
    <row r="106" spans="1:253">
      <c r="A106" s="124" t="s">
        <v>970</v>
      </c>
      <c r="B106" s="127"/>
      <c r="D106" s="106">
        <v>16</v>
      </c>
      <c r="E106" s="106">
        <v>0</v>
      </c>
      <c r="F106" s="137" t="s">
        <v>976</v>
      </c>
    </row>
    <row r="107" spans="1:253">
      <c r="A107" s="124" t="s">
        <v>972</v>
      </c>
      <c r="B107" s="127"/>
      <c r="D107" s="106">
        <v>16</v>
      </c>
      <c r="E107" s="106">
        <v>0</v>
      </c>
      <c r="F107" s="137" t="s">
        <v>976</v>
      </c>
    </row>
    <row r="108" spans="1:253">
      <c r="A108" s="124" t="s">
        <v>973</v>
      </c>
      <c r="B108" s="127"/>
      <c r="D108" s="106">
        <v>8</v>
      </c>
      <c r="E108" s="106">
        <v>0</v>
      </c>
      <c r="F108" s="137" t="s">
        <v>977</v>
      </c>
    </row>
    <row r="110" spans="1:253" ht="2" customHeight="1">
      <c r="A110" s="100"/>
      <c r="B110" s="195"/>
      <c r="C110" s="136"/>
      <c r="D110" s="105"/>
      <c r="E110" s="100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  <c r="GA110" s="100"/>
      <c r="GB110" s="100"/>
      <c r="GC110" s="100"/>
      <c r="GD110" s="100"/>
      <c r="GE110" s="100"/>
      <c r="GF110" s="100"/>
      <c r="GG110" s="100"/>
      <c r="GH110" s="100"/>
      <c r="GI110" s="100"/>
      <c r="GJ110" s="100"/>
      <c r="GK110" s="100"/>
      <c r="GL110" s="100"/>
      <c r="GM110" s="100"/>
      <c r="GN110" s="100"/>
      <c r="GO110" s="100"/>
      <c r="GP110" s="100"/>
      <c r="GQ110" s="100"/>
      <c r="GR110" s="100"/>
      <c r="GS110" s="100"/>
      <c r="GT110" s="100"/>
      <c r="GU110" s="100"/>
      <c r="GV110" s="100"/>
      <c r="GW110" s="100"/>
      <c r="GX110" s="100"/>
      <c r="GY110" s="100"/>
      <c r="GZ110" s="100"/>
      <c r="HA110" s="100"/>
      <c r="HB110" s="100"/>
      <c r="HC110" s="100"/>
      <c r="HD110" s="100"/>
      <c r="HE110" s="100"/>
      <c r="HF110" s="100"/>
      <c r="HG110" s="100"/>
      <c r="HH110" s="100"/>
      <c r="HI110" s="100"/>
      <c r="HJ110" s="100"/>
      <c r="HK110" s="100"/>
      <c r="HL110" s="100"/>
      <c r="HM110" s="100"/>
      <c r="HN110" s="100"/>
      <c r="HO110" s="100"/>
      <c r="HP110" s="100"/>
      <c r="HQ110" s="100"/>
      <c r="HR110" s="100"/>
      <c r="HS110" s="100"/>
      <c r="HT110" s="100"/>
      <c r="HU110" s="100"/>
      <c r="HV110" s="100"/>
      <c r="HW110" s="100"/>
      <c r="HX110" s="100"/>
      <c r="HY110" s="100"/>
      <c r="HZ110" s="100"/>
      <c r="IA110" s="100"/>
      <c r="IB110" s="100"/>
      <c r="IC110" s="100"/>
      <c r="ID110" s="100"/>
      <c r="IE110" s="100"/>
      <c r="IF110" s="100"/>
      <c r="IG110" s="100"/>
      <c r="IH110" s="100"/>
      <c r="II110" s="100"/>
      <c r="IJ110" s="100"/>
      <c r="IK110" s="100"/>
      <c r="IL110" s="100"/>
      <c r="IM110" s="100"/>
      <c r="IN110" s="100"/>
      <c r="IO110" s="100"/>
      <c r="IP110" s="100"/>
      <c r="IQ110" s="100"/>
      <c r="IR110" s="100"/>
      <c r="IS110" s="100"/>
    </row>
    <row r="111" spans="1:253">
      <c r="A111" s="102" t="s">
        <v>756</v>
      </c>
      <c r="B111" s="196"/>
      <c r="C111" s="103">
        <v>170115</v>
      </c>
    </row>
    <row r="112" spans="1:253" s="102" customFormat="1">
      <c r="A112" s="102" t="s">
        <v>857</v>
      </c>
      <c r="B112" s="196" t="s">
        <v>241</v>
      </c>
      <c r="C112" s="104" t="s">
        <v>437</v>
      </c>
      <c r="D112" s="107" t="s">
        <v>751</v>
      </c>
      <c r="E112" s="107" t="s">
        <v>815</v>
      </c>
      <c r="F112" s="102" t="s">
        <v>5</v>
      </c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1:253">
      <c r="A113" s="102" t="s">
        <v>923</v>
      </c>
      <c r="B113" s="196"/>
      <c r="E113" s="106"/>
    </row>
    <row r="114" spans="1:253">
      <c r="A114" s="114" t="s">
        <v>858</v>
      </c>
      <c r="B114" s="199" t="s">
        <v>908</v>
      </c>
      <c r="C114" s="103" t="s">
        <v>440</v>
      </c>
      <c r="D114" s="106">
        <v>59</v>
      </c>
      <c r="E114" s="106">
        <v>6</v>
      </c>
      <c r="F114" s="103"/>
    </row>
    <row r="115" spans="1:253">
      <c r="B115" s="199" t="s">
        <v>908</v>
      </c>
      <c r="C115" s="103" t="s">
        <v>441</v>
      </c>
      <c r="D115" s="106">
        <v>44</v>
      </c>
      <c r="E115" s="106">
        <v>5</v>
      </c>
    </row>
    <row r="116" spans="1:253">
      <c r="B116" s="199" t="s">
        <v>908</v>
      </c>
      <c r="C116" s="103" t="s">
        <v>442</v>
      </c>
      <c r="D116" s="106">
        <v>5</v>
      </c>
      <c r="E116" s="106">
        <v>1</v>
      </c>
    </row>
    <row r="117" spans="1:253">
      <c r="A117" s="114" t="s">
        <v>414</v>
      </c>
      <c r="B117" s="199" t="s">
        <v>908</v>
      </c>
      <c r="D117" s="106">
        <v>4</v>
      </c>
      <c r="E117" s="106">
        <v>1</v>
      </c>
    </row>
    <row r="118" spans="1:253">
      <c r="A118" s="114" t="s">
        <v>443</v>
      </c>
      <c r="B118" s="199" t="s">
        <v>908</v>
      </c>
      <c r="D118" s="106">
        <v>4</v>
      </c>
      <c r="E118" s="106">
        <v>1</v>
      </c>
    </row>
    <row r="119" spans="1:253">
      <c r="A119" s="114" t="s">
        <v>444</v>
      </c>
      <c r="B119" s="199" t="s">
        <v>908</v>
      </c>
      <c r="D119" s="106">
        <v>32</v>
      </c>
      <c r="E119" s="106">
        <v>6</v>
      </c>
    </row>
    <row r="120" spans="1:253">
      <c r="A120" s="102" t="s">
        <v>859</v>
      </c>
      <c r="B120" s="196"/>
    </row>
    <row r="121" spans="1:253">
      <c r="A121" s="114" t="s">
        <v>860</v>
      </c>
      <c r="B121" s="199" t="s">
        <v>908</v>
      </c>
      <c r="D121" s="106">
        <v>426</v>
      </c>
    </row>
    <row r="122" spans="1:253">
      <c r="A122" s="114" t="s">
        <v>861</v>
      </c>
      <c r="D122" s="106">
        <v>10</v>
      </c>
    </row>
    <row r="124" spans="1:253" ht="2" customHeight="1">
      <c r="A124" s="100"/>
      <c r="B124" s="195"/>
      <c r="C124" s="136"/>
      <c r="D124" s="105"/>
      <c r="E124" s="100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  <c r="GA124" s="100"/>
      <c r="GB124" s="100"/>
      <c r="GC124" s="100"/>
      <c r="GD124" s="100"/>
      <c r="GE124" s="100"/>
      <c r="GF124" s="100"/>
      <c r="GG124" s="100"/>
      <c r="GH124" s="100"/>
      <c r="GI124" s="100"/>
      <c r="GJ124" s="100"/>
      <c r="GK124" s="100"/>
      <c r="GL124" s="100"/>
      <c r="GM124" s="100"/>
      <c r="GN124" s="100"/>
      <c r="GO124" s="100"/>
      <c r="GP124" s="100"/>
      <c r="GQ124" s="100"/>
      <c r="GR124" s="100"/>
      <c r="GS124" s="100"/>
      <c r="GT124" s="100"/>
      <c r="GU124" s="100"/>
      <c r="GV124" s="100"/>
      <c r="GW124" s="100"/>
      <c r="GX124" s="100"/>
      <c r="GY124" s="100"/>
      <c r="GZ124" s="100"/>
      <c r="HA124" s="100"/>
      <c r="HB124" s="100"/>
      <c r="HC124" s="100"/>
      <c r="HD124" s="100"/>
      <c r="HE124" s="100"/>
      <c r="HF124" s="100"/>
      <c r="HG124" s="100"/>
      <c r="HH124" s="100"/>
      <c r="HI124" s="100"/>
      <c r="HJ124" s="100"/>
      <c r="HK124" s="100"/>
      <c r="HL124" s="100"/>
      <c r="HM124" s="100"/>
      <c r="HN124" s="100"/>
      <c r="HO124" s="100"/>
      <c r="HP124" s="100"/>
      <c r="HQ124" s="100"/>
      <c r="HR124" s="100"/>
      <c r="HS124" s="100"/>
      <c r="HT124" s="100"/>
      <c r="HU124" s="100"/>
      <c r="HV124" s="100"/>
      <c r="HW124" s="100"/>
      <c r="HX124" s="100"/>
      <c r="HY124" s="100"/>
      <c r="HZ124" s="100"/>
      <c r="IA124" s="100"/>
      <c r="IB124" s="100"/>
      <c r="IC124" s="100"/>
      <c r="ID124" s="100"/>
      <c r="IE124" s="100"/>
      <c r="IF124" s="100"/>
      <c r="IG124" s="100"/>
      <c r="IH124" s="100"/>
      <c r="II124" s="100"/>
      <c r="IJ124" s="100"/>
      <c r="IK124" s="100"/>
      <c r="IL124" s="100"/>
      <c r="IM124" s="100"/>
      <c r="IN124" s="100"/>
      <c r="IO124" s="100"/>
      <c r="IP124" s="100"/>
      <c r="IQ124" s="100"/>
      <c r="IR124" s="100"/>
      <c r="IS124" s="100"/>
    </row>
    <row r="125" spans="1:253">
      <c r="A125" s="102" t="s">
        <v>757</v>
      </c>
      <c r="B125" s="196"/>
      <c r="C125" s="103">
        <v>170115</v>
      </c>
    </row>
    <row r="126" spans="1:253" s="102" customFormat="1">
      <c r="A126" s="102" t="s">
        <v>223</v>
      </c>
      <c r="B126" s="196" t="s">
        <v>241</v>
      </c>
      <c r="C126" s="104" t="s">
        <v>954</v>
      </c>
      <c r="D126" s="107" t="s">
        <v>751</v>
      </c>
      <c r="E126" s="102" t="s">
        <v>5</v>
      </c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253">
      <c r="A127" s="101" t="s">
        <v>830</v>
      </c>
      <c r="D127" s="106">
        <v>1</v>
      </c>
    </row>
    <row r="128" spans="1:253">
      <c r="A128" s="101" t="s">
        <v>822</v>
      </c>
      <c r="D128" s="106">
        <v>1</v>
      </c>
    </row>
    <row r="129" spans="1:253">
      <c r="A129" s="101" t="s">
        <v>823</v>
      </c>
    </row>
    <row r="130" spans="1:253">
      <c r="A130" s="101" t="s">
        <v>824</v>
      </c>
      <c r="D130" s="106">
        <v>10</v>
      </c>
    </row>
    <row r="131" spans="1:253">
      <c r="A131" s="101" t="s">
        <v>825</v>
      </c>
      <c r="D131" s="106">
        <v>5</v>
      </c>
    </row>
    <row r="132" spans="1:253">
      <c r="A132" s="101" t="s">
        <v>826</v>
      </c>
      <c r="D132" s="106">
        <v>10</v>
      </c>
    </row>
    <row r="133" spans="1:253">
      <c r="A133" s="101" t="s">
        <v>827</v>
      </c>
      <c r="D133" s="106">
        <v>10</v>
      </c>
    </row>
    <row r="134" spans="1:253">
      <c r="A134" s="101" t="s">
        <v>828</v>
      </c>
      <c r="D134" s="106">
        <v>1</v>
      </c>
    </row>
    <row r="135" spans="1:253">
      <c r="A135" s="101" t="s">
        <v>829</v>
      </c>
      <c r="D135" s="106">
        <v>1</v>
      </c>
    </row>
    <row r="136" spans="1:253" customFormat="1">
      <c r="B136" s="197"/>
      <c r="C136" s="139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1:253">
      <c r="A137" s="124" t="s">
        <v>1023</v>
      </c>
    </row>
    <row r="139" spans="1:253" ht="2" customHeight="1">
      <c r="A139" s="100"/>
      <c r="B139" s="195"/>
      <c r="C139" s="136"/>
      <c r="D139" s="105"/>
      <c r="E139" s="100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  <c r="GA139" s="100"/>
      <c r="GB139" s="100"/>
      <c r="GC139" s="100"/>
      <c r="GD139" s="100"/>
      <c r="GE139" s="100"/>
      <c r="GF139" s="100"/>
      <c r="GG139" s="100"/>
      <c r="GH139" s="100"/>
      <c r="GI139" s="100"/>
      <c r="GJ139" s="100"/>
      <c r="GK139" s="100"/>
      <c r="GL139" s="100"/>
      <c r="GM139" s="100"/>
      <c r="GN139" s="100"/>
      <c r="GO139" s="100"/>
      <c r="GP139" s="100"/>
      <c r="GQ139" s="100"/>
      <c r="GR139" s="100"/>
      <c r="GS139" s="100"/>
      <c r="GT139" s="100"/>
      <c r="GU139" s="100"/>
      <c r="GV139" s="100"/>
      <c r="GW139" s="100"/>
      <c r="GX139" s="100"/>
      <c r="GY139" s="100"/>
      <c r="GZ139" s="100"/>
      <c r="HA139" s="100"/>
      <c r="HB139" s="100"/>
      <c r="HC139" s="100"/>
      <c r="HD139" s="100"/>
      <c r="HE139" s="100"/>
      <c r="HF139" s="100"/>
      <c r="HG139" s="100"/>
      <c r="HH139" s="100"/>
      <c r="HI139" s="100"/>
      <c r="HJ139" s="100"/>
      <c r="HK139" s="100"/>
      <c r="HL139" s="100"/>
      <c r="HM139" s="100"/>
      <c r="HN139" s="100"/>
      <c r="HO139" s="100"/>
      <c r="HP139" s="100"/>
      <c r="HQ139" s="100"/>
      <c r="HR139" s="100"/>
      <c r="HS139" s="100"/>
      <c r="HT139" s="100"/>
      <c r="HU139" s="100"/>
      <c r="HV139" s="100"/>
      <c r="HW139" s="100"/>
      <c r="HX139" s="100"/>
      <c r="HY139" s="100"/>
      <c r="HZ139" s="100"/>
      <c r="IA139" s="100"/>
      <c r="IB139" s="100"/>
      <c r="IC139" s="100"/>
      <c r="ID139" s="100"/>
      <c r="IE139" s="100"/>
      <c r="IF139" s="100"/>
      <c r="IG139" s="100"/>
      <c r="IH139" s="100"/>
      <c r="II139" s="100"/>
      <c r="IJ139" s="100"/>
      <c r="IK139" s="100"/>
      <c r="IL139" s="100"/>
      <c r="IM139" s="100"/>
      <c r="IN139" s="100"/>
      <c r="IO139" s="100"/>
      <c r="IP139" s="100"/>
      <c r="IQ139" s="100"/>
      <c r="IR139" s="100"/>
      <c r="IS139" s="100"/>
    </row>
    <row r="140" spans="1:253">
      <c r="A140" s="102" t="s">
        <v>758</v>
      </c>
      <c r="B140" s="196"/>
    </row>
    <row r="141" spans="1:253">
      <c r="A141" s="124" t="s">
        <v>1022</v>
      </c>
      <c r="B141" s="196"/>
      <c r="D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</row>
    <row r="143" spans="1:253" ht="2" customHeight="1">
      <c r="A143" s="100"/>
      <c r="B143" s="195"/>
      <c r="C143" s="136"/>
      <c r="D143" s="105"/>
      <c r="E143" s="100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  <c r="GA143" s="100"/>
      <c r="GB143" s="100"/>
      <c r="GC143" s="100"/>
      <c r="GD143" s="100"/>
      <c r="GE143" s="100"/>
      <c r="GF143" s="100"/>
      <c r="GG143" s="100"/>
      <c r="GH143" s="100"/>
      <c r="GI143" s="100"/>
      <c r="GJ143" s="100"/>
      <c r="GK143" s="100"/>
      <c r="GL143" s="100"/>
      <c r="GM143" s="100"/>
      <c r="GN143" s="100"/>
      <c r="GO143" s="100"/>
      <c r="GP143" s="100"/>
      <c r="GQ143" s="100"/>
      <c r="GR143" s="100"/>
      <c r="GS143" s="100"/>
      <c r="GT143" s="100"/>
      <c r="GU143" s="100"/>
      <c r="GV143" s="100"/>
      <c r="GW143" s="100"/>
      <c r="GX143" s="100"/>
      <c r="GY143" s="100"/>
      <c r="GZ143" s="100"/>
      <c r="HA143" s="100"/>
      <c r="HB143" s="100"/>
      <c r="HC143" s="100"/>
      <c r="HD143" s="100"/>
      <c r="HE143" s="100"/>
      <c r="HF143" s="100"/>
      <c r="HG143" s="100"/>
      <c r="HH143" s="100"/>
      <c r="HI143" s="100"/>
      <c r="HJ143" s="100"/>
      <c r="HK143" s="100"/>
      <c r="HL143" s="100"/>
      <c r="HM143" s="100"/>
      <c r="HN143" s="100"/>
      <c r="HO143" s="100"/>
      <c r="HP143" s="100"/>
      <c r="HQ143" s="100"/>
      <c r="HR143" s="100"/>
      <c r="HS143" s="100"/>
      <c r="HT143" s="100"/>
      <c r="HU143" s="100"/>
      <c r="HV143" s="100"/>
      <c r="HW143" s="100"/>
      <c r="HX143" s="100"/>
      <c r="HY143" s="100"/>
      <c r="HZ143" s="100"/>
      <c r="IA143" s="100"/>
      <c r="IB143" s="100"/>
      <c r="IC143" s="100"/>
      <c r="ID143" s="100"/>
      <c r="IE143" s="100"/>
      <c r="IF143" s="100"/>
      <c r="IG143" s="100"/>
      <c r="IH143" s="100"/>
      <c r="II143" s="100"/>
      <c r="IJ143" s="100"/>
      <c r="IK143" s="100"/>
      <c r="IL143" s="100"/>
      <c r="IM143" s="100"/>
      <c r="IN143" s="100"/>
      <c r="IO143" s="100"/>
      <c r="IP143" s="100"/>
      <c r="IQ143" s="100"/>
      <c r="IR143" s="100"/>
      <c r="IS143" s="100"/>
    </row>
    <row r="144" spans="1:253">
      <c r="A144" s="102" t="s">
        <v>759</v>
      </c>
      <c r="B144" s="196"/>
    </row>
    <row r="145" spans="1:253" s="102" customFormat="1">
      <c r="A145" s="124" t="s">
        <v>1022</v>
      </c>
      <c r="B145" s="128"/>
      <c r="C145" s="104"/>
      <c r="D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7" spans="1:253" ht="2" customHeight="1">
      <c r="A147" s="100"/>
      <c r="B147" s="195"/>
      <c r="C147" s="136"/>
      <c r="D147" s="105"/>
      <c r="E147" s="100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00"/>
      <c r="EF147" s="100"/>
      <c r="EG147" s="100"/>
      <c r="EH147" s="100"/>
      <c r="EI147" s="100"/>
      <c r="EJ147" s="100"/>
      <c r="EK147" s="100"/>
      <c r="EL147" s="100"/>
      <c r="EM147" s="100"/>
      <c r="EN147" s="100"/>
      <c r="EO147" s="100"/>
      <c r="EP147" s="100"/>
      <c r="EQ147" s="100"/>
      <c r="ER147" s="100"/>
      <c r="ES147" s="100"/>
      <c r="ET147" s="100"/>
      <c r="EU147" s="100"/>
      <c r="EV147" s="100"/>
      <c r="EW147" s="100"/>
      <c r="EX147" s="100"/>
      <c r="EY147" s="100"/>
      <c r="EZ147" s="100"/>
      <c r="FA147" s="100"/>
      <c r="FB147" s="100"/>
      <c r="FC147" s="100"/>
      <c r="FD147" s="100"/>
      <c r="FE147" s="100"/>
      <c r="FF147" s="100"/>
      <c r="FG147" s="100"/>
      <c r="FH147" s="100"/>
      <c r="FI147" s="100"/>
      <c r="FJ147" s="100"/>
      <c r="FK147" s="100"/>
      <c r="FL147" s="100"/>
      <c r="FM147" s="100"/>
      <c r="FN147" s="100"/>
      <c r="FO147" s="100"/>
      <c r="FP147" s="100"/>
      <c r="FQ147" s="100"/>
      <c r="FR147" s="100"/>
      <c r="FS147" s="100"/>
      <c r="FT147" s="100"/>
      <c r="FU147" s="100"/>
      <c r="FV147" s="100"/>
      <c r="FW147" s="100"/>
      <c r="FX147" s="100"/>
      <c r="FY147" s="100"/>
      <c r="FZ147" s="100"/>
      <c r="GA147" s="100"/>
      <c r="GB147" s="100"/>
      <c r="GC147" s="100"/>
      <c r="GD147" s="100"/>
      <c r="GE147" s="100"/>
      <c r="GF147" s="100"/>
      <c r="GG147" s="100"/>
      <c r="GH147" s="100"/>
      <c r="GI147" s="100"/>
      <c r="GJ147" s="100"/>
      <c r="GK147" s="100"/>
      <c r="GL147" s="100"/>
      <c r="GM147" s="100"/>
      <c r="GN147" s="100"/>
      <c r="GO147" s="100"/>
      <c r="GP147" s="100"/>
      <c r="GQ147" s="100"/>
      <c r="GR147" s="100"/>
      <c r="GS147" s="100"/>
      <c r="GT147" s="100"/>
      <c r="GU147" s="100"/>
      <c r="GV147" s="100"/>
      <c r="GW147" s="100"/>
      <c r="GX147" s="100"/>
      <c r="GY147" s="100"/>
      <c r="GZ147" s="100"/>
      <c r="HA147" s="100"/>
      <c r="HB147" s="100"/>
      <c r="HC147" s="100"/>
      <c r="HD147" s="100"/>
      <c r="HE147" s="100"/>
      <c r="HF147" s="100"/>
      <c r="HG147" s="100"/>
      <c r="HH147" s="100"/>
      <c r="HI147" s="100"/>
      <c r="HJ147" s="100"/>
      <c r="HK147" s="100"/>
      <c r="HL147" s="100"/>
      <c r="HM147" s="100"/>
      <c r="HN147" s="100"/>
      <c r="HO147" s="100"/>
      <c r="HP147" s="100"/>
      <c r="HQ147" s="100"/>
      <c r="HR147" s="100"/>
      <c r="HS147" s="100"/>
      <c r="HT147" s="100"/>
      <c r="HU147" s="100"/>
      <c r="HV147" s="100"/>
      <c r="HW147" s="100"/>
      <c r="HX147" s="100"/>
      <c r="HY147" s="100"/>
      <c r="HZ147" s="100"/>
      <c r="IA147" s="100"/>
      <c r="IB147" s="100"/>
      <c r="IC147" s="100"/>
      <c r="ID147" s="100"/>
      <c r="IE147" s="100"/>
      <c r="IF147" s="100"/>
      <c r="IG147" s="100"/>
      <c r="IH147" s="100"/>
      <c r="II147" s="100"/>
      <c r="IJ147" s="100"/>
      <c r="IK147" s="100"/>
      <c r="IL147" s="100"/>
      <c r="IM147" s="100"/>
      <c r="IN147" s="100"/>
      <c r="IO147" s="100"/>
      <c r="IP147" s="100"/>
      <c r="IQ147" s="100"/>
      <c r="IR147" s="100"/>
      <c r="IS147" s="100"/>
    </row>
    <row r="148" spans="1:253">
      <c r="A148" s="102" t="s">
        <v>761</v>
      </c>
      <c r="B148" s="196"/>
    </row>
    <row r="149" spans="1:253" s="102" customFormat="1">
      <c r="A149" s="102" t="s">
        <v>223</v>
      </c>
      <c r="B149" s="198" t="s">
        <v>241</v>
      </c>
      <c r="C149" s="104" t="s">
        <v>954</v>
      </c>
      <c r="D149" s="107" t="s">
        <v>751</v>
      </c>
      <c r="E149" s="102" t="s">
        <v>5</v>
      </c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1" spans="1:253" ht="2" customHeight="1">
      <c r="A151" s="100"/>
      <c r="B151" s="195"/>
      <c r="C151" s="136"/>
      <c r="D151" s="105"/>
      <c r="E151" s="100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100"/>
      <c r="ED151" s="100"/>
      <c r="EE151" s="100"/>
      <c r="EF151" s="100"/>
      <c r="EG151" s="100"/>
      <c r="EH151" s="100"/>
      <c r="EI151" s="100"/>
      <c r="EJ151" s="100"/>
      <c r="EK151" s="100"/>
      <c r="EL151" s="100"/>
      <c r="EM151" s="100"/>
      <c r="EN151" s="100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0"/>
      <c r="FG151" s="100"/>
      <c r="FH151" s="100"/>
      <c r="FI151" s="100"/>
      <c r="FJ151" s="100"/>
      <c r="FK151" s="100"/>
      <c r="FL151" s="100"/>
      <c r="FM151" s="100"/>
      <c r="FN151" s="100"/>
      <c r="FO151" s="100"/>
      <c r="FP151" s="100"/>
      <c r="FQ151" s="100"/>
      <c r="FR151" s="100"/>
      <c r="FS151" s="100"/>
      <c r="FT151" s="100"/>
      <c r="FU151" s="100"/>
      <c r="FV151" s="100"/>
      <c r="FW151" s="100"/>
      <c r="FX151" s="100"/>
      <c r="FY151" s="100"/>
      <c r="FZ151" s="100"/>
      <c r="GA151" s="100"/>
      <c r="GB151" s="100"/>
      <c r="GC151" s="100"/>
      <c r="GD151" s="100"/>
      <c r="GE151" s="100"/>
      <c r="GF151" s="100"/>
      <c r="GG151" s="100"/>
      <c r="GH151" s="100"/>
      <c r="GI151" s="100"/>
      <c r="GJ151" s="100"/>
      <c r="GK151" s="100"/>
      <c r="GL151" s="100"/>
      <c r="GM151" s="100"/>
      <c r="GN151" s="100"/>
      <c r="GO151" s="100"/>
      <c r="GP151" s="100"/>
      <c r="GQ151" s="100"/>
      <c r="GR151" s="100"/>
      <c r="GS151" s="100"/>
      <c r="GT151" s="100"/>
      <c r="GU151" s="100"/>
      <c r="GV151" s="100"/>
      <c r="GW151" s="100"/>
      <c r="GX151" s="100"/>
      <c r="GY151" s="100"/>
      <c r="GZ151" s="100"/>
      <c r="HA151" s="100"/>
      <c r="HB151" s="100"/>
      <c r="HC151" s="100"/>
      <c r="HD151" s="100"/>
      <c r="HE151" s="100"/>
      <c r="HF151" s="100"/>
      <c r="HG151" s="100"/>
      <c r="HH151" s="100"/>
      <c r="HI151" s="100"/>
      <c r="HJ151" s="100"/>
      <c r="HK151" s="100"/>
      <c r="HL151" s="100"/>
      <c r="HM151" s="100"/>
      <c r="HN151" s="100"/>
      <c r="HO151" s="100"/>
      <c r="HP151" s="100"/>
      <c r="HQ151" s="100"/>
      <c r="HR151" s="100"/>
      <c r="HS151" s="100"/>
      <c r="HT151" s="100"/>
      <c r="HU151" s="100"/>
      <c r="HV151" s="100"/>
      <c r="HW151" s="100"/>
      <c r="HX151" s="100"/>
      <c r="HY151" s="100"/>
      <c r="HZ151" s="100"/>
      <c r="IA151" s="100"/>
      <c r="IB151" s="100"/>
      <c r="IC151" s="100"/>
      <c r="ID151" s="100"/>
      <c r="IE151" s="100"/>
      <c r="IF151" s="100"/>
      <c r="IG151" s="100"/>
      <c r="IH151" s="100"/>
      <c r="II151" s="100"/>
      <c r="IJ151" s="100"/>
      <c r="IK151" s="100"/>
      <c r="IL151" s="100"/>
      <c r="IM151" s="100"/>
      <c r="IN151" s="100"/>
      <c r="IO151" s="100"/>
      <c r="IP151" s="100"/>
      <c r="IQ151" s="100"/>
      <c r="IR151" s="100"/>
      <c r="IS151" s="100"/>
    </row>
    <row r="152" spans="1:253">
      <c r="A152" s="102" t="s">
        <v>762</v>
      </c>
      <c r="B152" s="196"/>
    </row>
    <row r="153" spans="1:253" s="102" customFormat="1">
      <c r="A153" s="102" t="s">
        <v>223</v>
      </c>
      <c r="B153" s="198" t="s">
        <v>241</v>
      </c>
      <c r="C153" s="104" t="s">
        <v>954</v>
      </c>
      <c r="D153" s="107" t="s">
        <v>751</v>
      </c>
      <c r="E153" s="102" t="s">
        <v>5</v>
      </c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5" spans="1:253" ht="2" customHeight="1">
      <c r="A155" s="100"/>
      <c r="B155" s="195"/>
      <c r="C155" s="136"/>
      <c r="D155" s="105"/>
      <c r="E155" s="100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  <c r="GB155" s="100"/>
      <c r="GC155" s="100"/>
      <c r="GD155" s="100"/>
      <c r="GE155" s="100"/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0"/>
      <c r="HA155" s="100"/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0"/>
      <c r="HW155" s="100"/>
      <c r="HX155" s="100"/>
      <c r="HY155" s="100"/>
      <c r="HZ155" s="100"/>
      <c r="IA155" s="100"/>
      <c r="IB155" s="100"/>
      <c r="IC155" s="100"/>
      <c r="ID155" s="100"/>
      <c r="IE155" s="100"/>
      <c r="IF155" s="100"/>
      <c r="IG155" s="100"/>
      <c r="IH155" s="100"/>
      <c r="II155" s="100"/>
      <c r="IJ155" s="100"/>
      <c r="IK155" s="100"/>
      <c r="IL155" s="100"/>
      <c r="IM155" s="100"/>
      <c r="IN155" s="100"/>
      <c r="IO155" s="100"/>
      <c r="IP155" s="100"/>
      <c r="IQ155" s="100"/>
      <c r="IR155" s="100"/>
      <c r="IS155" s="100"/>
    </row>
    <row r="156" spans="1:253">
      <c r="A156" s="102" t="s">
        <v>760</v>
      </c>
      <c r="B156" s="196"/>
    </row>
    <row r="157" spans="1:253" s="102" customFormat="1">
      <c r="A157" s="102" t="s">
        <v>223</v>
      </c>
      <c r="B157" s="198" t="s">
        <v>241</v>
      </c>
      <c r="C157" s="104" t="s">
        <v>954</v>
      </c>
      <c r="D157" s="107" t="s">
        <v>751</v>
      </c>
      <c r="E157" s="102" t="s">
        <v>5</v>
      </c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</sheetData>
  <phoneticPr fontId="5" type="noConversion"/>
  <pageMargins left="0.75" right="0.75" top="1" bottom="1" header="0.5" footer="0.5"/>
  <pageSetup scale="1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workbookViewId="0">
      <selection activeCell="A26" sqref="A26:A27"/>
    </sheetView>
  </sheetViews>
  <sheetFormatPr baseColWidth="10" defaultColWidth="8.7109375" defaultRowHeight="13" x14ac:dyDescent="0"/>
  <cols>
    <col min="1" max="1" width="27.85546875" customWidth="1"/>
    <col min="2" max="5" width="7.140625" customWidth="1"/>
    <col min="6" max="6" width="33.42578125" customWidth="1"/>
    <col min="7" max="256" width="11" customWidth="1"/>
  </cols>
  <sheetData>
    <row r="1" spans="1:254" s="4" customFormat="1" ht="14" customHeight="1">
      <c r="A1" s="5" t="s">
        <v>216</v>
      </c>
      <c r="B1" s="2"/>
      <c r="C1" s="2"/>
      <c r="D1" s="2"/>
      <c r="E1" s="3"/>
      <c r="F1" s="6">
        <v>42620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26" spans="1:1">
      <c r="A26" s="30" t="s">
        <v>219</v>
      </c>
    </row>
    <row r="27" spans="1:1">
      <c r="A27" s="31" t="s">
        <v>220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95"/>
  <sheetViews>
    <sheetView topLeftCell="A23" workbookViewId="0">
      <selection activeCell="F16" sqref="F16"/>
    </sheetView>
  </sheetViews>
  <sheetFormatPr baseColWidth="10" defaultColWidth="8.7109375" defaultRowHeight="13" x14ac:dyDescent="0"/>
  <cols>
    <col min="1" max="1" width="31.85546875" customWidth="1"/>
    <col min="2" max="2" width="7.5703125" customWidth="1"/>
    <col min="3" max="4" width="7.140625" customWidth="1"/>
    <col min="5" max="5" width="8.140625" customWidth="1"/>
    <col min="6" max="6" width="31.42578125" customWidth="1"/>
    <col min="7" max="256" width="11" customWidth="1"/>
  </cols>
  <sheetData>
    <row r="1" spans="1:254" s="4" customFormat="1" ht="14" customHeight="1">
      <c r="A1" s="5" t="s">
        <v>327</v>
      </c>
      <c r="B1" s="2"/>
      <c r="C1" s="2"/>
      <c r="D1" s="2"/>
      <c r="E1" s="3"/>
      <c r="F1" s="6">
        <v>42757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4" spans="1:254" s="4" customFormat="1" ht="14" customHeight="1">
      <c r="A4" s="10" t="s">
        <v>6</v>
      </c>
      <c r="B4" s="11"/>
      <c r="C4" s="11">
        <v>333</v>
      </c>
      <c r="D4" s="11" t="s">
        <v>908</v>
      </c>
      <c r="E4" s="3">
        <v>42459</v>
      </c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4" customFormat="1" ht="14" customHeight="1">
      <c r="A5" s="10"/>
      <c r="B5" s="11"/>
      <c r="C5" s="11">
        <v>343</v>
      </c>
      <c r="D5" s="122" t="s">
        <v>7</v>
      </c>
      <c r="E5" s="3">
        <v>42754</v>
      </c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4" customFormat="1" ht="14" customHeight="1">
      <c r="A6" s="10"/>
      <c r="B6" s="11"/>
      <c r="C6" s="11"/>
      <c r="D6" s="11"/>
      <c r="E6" s="3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s="4" customFormat="1" ht="14" customHeight="1">
      <c r="A7" s="10" t="s">
        <v>222</v>
      </c>
      <c r="B7" s="11"/>
      <c r="C7" s="32" t="s">
        <v>221</v>
      </c>
      <c r="D7" s="11" t="s">
        <v>908</v>
      </c>
      <c r="E7" s="3">
        <v>42507</v>
      </c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4" customFormat="1" ht="14" customHeight="1">
      <c r="A8" s="10"/>
      <c r="B8" s="11"/>
      <c r="C8" s="32" t="s">
        <v>506</v>
      </c>
      <c r="D8" s="122" t="s">
        <v>7</v>
      </c>
      <c r="E8" s="3">
        <v>42691</v>
      </c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10" spans="1:254" s="4" customFormat="1" ht="14" customHeight="1">
      <c r="A10" s="5" t="s">
        <v>25</v>
      </c>
      <c r="B10" s="2"/>
      <c r="C10" s="2"/>
      <c r="D10" s="2"/>
      <c r="E10" s="3"/>
      <c r="F10" s="1" t="s">
        <v>45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s="4" customFormat="1" ht="14" customHeight="1">
      <c r="A11" s="12" t="s">
        <v>26</v>
      </c>
      <c r="B11" s="2" t="s">
        <v>12</v>
      </c>
      <c r="C11" s="2">
        <v>150</v>
      </c>
      <c r="D11" s="11" t="s">
        <v>7</v>
      </c>
      <c r="E11" s="3">
        <v>42528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4" customFormat="1" ht="14" customHeight="1">
      <c r="A12" s="12" t="s">
        <v>27</v>
      </c>
      <c r="B12" s="2" t="s">
        <v>12</v>
      </c>
      <c r="C12" s="2">
        <v>6</v>
      </c>
      <c r="D12" s="11" t="s">
        <v>7</v>
      </c>
      <c r="E12" s="3">
        <v>42528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4" customFormat="1" ht="14" customHeight="1">
      <c r="A13" s="12" t="s">
        <v>28</v>
      </c>
      <c r="B13" s="2" t="s">
        <v>12</v>
      </c>
      <c r="C13" s="2">
        <v>36</v>
      </c>
      <c r="D13" s="11" t="s">
        <v>7</v>
      </c>
      <c r="E13" s="3">
        <v>42528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s="4" customFormat="1" ht="14" customHeight="1">
      <c r="A14" s="12" t="s">
        <v>32</v>
      </c>
      <c r="B14" s="2" t="s">
        <v>15</v>
      </c>
      <c r="C14" s="2">
        <v>40</v>
      </c>
      <c r="D14" s="11" t="s">
        <v>7</v>
      </c>
      <c r="E14" s="3">
        <v>42528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4" customFormat="1" ht="14" customHeight="1">
      <c r="A15" s="12" t="s">
        <v>33</v>
      </c>
      <c r="B15" s="2"/>
      <c r="C15" s="2">
        <v>8</v>
      </c>
      <c r="D15" s="11" t="s">
        <v>7</v>
      </c>
      <c r="E15" s="3">
        <v>42528</v>
      </c>
      <c r="F15" s="1" t="s">
        <v>44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4" customFormat="1" ht="14" customHeight="1">
      <c r="A16" s="12" t="s">
        <v>29</v>
      </c>
      <c r="B16" s="2" t="s">
        <v>102</v>
      </c>
      <c r="C16" s="16">
        <v>1.2999400000000001</v>
      </c>
      <c r="D16" s="11" t="s">
        <v>7</v>
      </c>
      <c r="E16" s="3">
        <v>42852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s="4" customFormat="1" ht="14" customHeight="1">
      <c r="A17" s="12" t="s">
        <v>34</v>
      </c>
      <c r="B17" s="2"/>
      <c r="C17" s="11">
        <v>343</v>
      </c>
      <c r="D17" s="122" t="s">
        <v>7</v>
      </c>
      <c r="E17" s="3">
        <v>42754</v>
      </c>
      <c r="F17" s="1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s="4" customFormat="1" ht="14" customHeight="1">
      <c r="A18" s="12" t="s">
        <v>30</v>
      </c>
      <c r="B18" s="2" t="s">
        <v>24</v>
      </c>
      <c r="C18" s="2">
        <v>79.099699999999999</v>
      </c>
      <c r="D18" s="122" t="s">
        <v>7</v>
      </c>
      <c r="E18" s="3">
        <v>42691</v>
      </c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s="4" customFormat="1" ht="14" customHeight="1">
      <c r="A19" s="12" t="s">
        <v>507</v>
      </c>
      <c r="B19" s="2" t="s">
        <v>43</v>
      </c>
      <c r="C19" s="16">
        <v>0.263848164</v>
      </c>
      <c r="D19" s="122" t="s">
        <v>7</v>
      </c>
      <c r="E19" s="3">
        <v>42691</v>
      </c>
      <c r="F19" s="1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s="4" customFormat="1" ht="14" customHeight="1">
      <c r="A20" s="12" t="s">
        <v>508</v>
      </c>
      <c r="B20" s="2" t="s">
        <v>43</v>
      </c>
      <c r="C20" s="16">
        <v>0.263845098</v>
      </c>
      <c r="D20" s="122" t="s">
        <v>7</v>
      </c>
      <c r="E20" s="3">
        <v>42691</v>
      </c>
      <c r="F20" s="1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s="4" customFormat="1" ht="14" customHeight="1">
      <c r="A21" s="12" t="s">
        <v>509</v>
      </c>
      <c r="B21" s="2" t="s">
        <v>43</v>
      </c>
      <c r="C21" s="11">
        <v>0.26384464600000002</v>
      </c>
      <c r="D21" s="122" t="s">
        <v>7</v>
      </c>
      <c r="E21" s="3">
        <v>42691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4" customFormat="1" ht="14" customHeight="1">
      <c r="A22" s="12" t="s">
        <v>510</v>
      </c>
      <c r="B22" s="2" t="s">
        <v>43</v>
      </c>
      <c r="C22" s="11">
        <v>0.265003298</v>
      </c>
      <c r="D22" s="122" t="s">
        <v>7</v>
      </c>
      <c r="E22" s="3">
        <v>42691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4" customFormat="1" ht="14" customHeight="1">
      <c r="A23" s="1" t="s">
        <v>35</v>
      </c>
      <c r="B23" s="2" t="s">
        <v>42</v>
      </c>
      <c r="C23" s="2">
        <v>1</v>
      </c>
      <c r="D23" s="122" t="s">
        <v>7</v>
      </c>
      <c r="E23" s="3">
        <v>42691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4" customFormat="1" ht="14" customHeight="1">
      <c r="A24" s="12" t="s">
        <v>511</v>
      </c>
      <c r="B24" s="2" t="s">
        <v>41</v>
      </c>
      <c r="C24" s="2">
        <v>4</v>
      </c>
      <c r="D24" s="122" t="s">
        <v>7</v>
      </c>
      <c r="E24" s="3">
        <v>42691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4" customFormat="1" ht="14" customHeight="1">
      <c r="A25" s="12" t="s">
        <v>31</v>
      </c>
      <c r="B25" s="2" t="s">
        <v>24</v>
      </c>
      <c r="C25" s="2">
        <v>0.4</v>
      </c>
      <c r="D25" s="11" t="s">
        <v>7</v>
      </c>
      <c r="E25" s="3">
        <v>42528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4" customFormat="1" ht="14" customHeight="1">
      <c r="A26" s="12" t="s">
        <v>36</v>
      </c>
      <c r="B26" s="2" t="s">
        <v>24</v>
      </c>
      <c r="C26" s="2">
        <v>50</v>
      </c>
      <c r="D26" s="11" t="s">
        <v>7</v>
      </c>
      <c r="E26" s="3">
        <v>42528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s="4" customFormat="1" ht="14" customHeight="1">
      <c r="A27" s="12" t="s">
        <v>37</v>
      </c>
      <c r="B27" s="2" t="s">
        <v>42</v>
      </c>
      <c r="C27" s="2">
        <v>1800</v>
      </c>
      <c r="D27" s="11" t="s">
        <v>7</v>
      </c>
      <c r="E27" s="3">
        <v>42528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s="4" customFormat="1" ht="14" customHeight="1">
      <c r="A28" s="12" t="s">
        <v>38</v>
      </c>
      <c r="B28" s="2" t="s">
        <v>42</v>
      </c>
      <c r="C28" s="2">
        <v>52</v>
      </c>
      <c r="D28" s="11" t="s">
        <v>7</v>
      </c>
      <c r="E28" s="3">
        <v>42528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s="4" customFormat="1" ht="14" customHeight="1">
      <c r="A29" s="12" t="s">
        <v>39</v>
      </c>
      <c r="B29" s="2" t="s">
        <v>22</v>
      </c>
      <c r="C29" s="2">
        <v>1</v>
      </c>
      <c r="D29" s="11" t="s">
        <v>7</v>
      </c>
      <c r="E29" s="3">
        <v>42528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4" customFormat="1" ht="14" customHeight="1">
      <c r="A30" s="12" t="s">
        <v>40</v>
      </c>
      <c r="B30" s="2" t="s">
        <v>22</v>
      </c>
      <c r="C30" s="2">
        <v>123</v>
      </c>
      <c r="D30" s="11" t="s">
        <v>7</v>
      </c>
      <c r="E30" s="3">
        <v>42528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2" spans="1:254" s="4" customFormat="1" ht="14" customHeight="1">
      <c r="A32" s="5" t="s">
        <v>46</v>
      </c>
      <c r="B32" s="2"/>
      <c r="C32" s="2"/>
      <c r="D32" s="2"/>
      <c r="E32" s="3"/>
      <c r="F32" s="1" t="s">
        <v>52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s="4" customFormat="1" ht="14" customHeight="1">
      <c r="A33" s="1" t="s">
        <v>47</v>
      </c>
      <c r="B33" s="2" t="s">
        <v>24</v>
      </c>
      <c r="C33" s="16">
        <v>5.0994390000000003</v>
      </c>
      <c r="D33" s="11" t="s">
        <v>7</v>
      </c>
      <c r="E33" s="3">
        <v>42528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s="4" customFormat="1" ht="14" customHeight="1">
      <c r="A34" s="1" t="s">
        <v>71</v>
      </c>
      <c r="B34" s="2" t="s">
        <v>48</v>
      </c>
      <c r="C34" s="2">
        <v>120</v>
      </c>
      <c r="D34" s="11" t="s">
        <v>7</v>
      </c>
      <c r="E34" s="3">
        <v>42528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4" customFormat="1" ht="14" customHeight="1">
      <c r="A35" s="1" t="s">
        <v>72</v>
      </c>
      <c r="B35" s="2" t="s">
        <v>48</v>
      </c>
      <c r="C35" s="2">
        <v>70</v>
      </c>
      <c r="D35" s="11" t="s">
        <v>7</v>
      </c>
      <c r="E35" s="3">
        <v>42528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4" customFormat="1" ht="14" customHeight="1">
      <c r="A36" s="1" t="s">
        <v>50</v>
      </c>
      <c r="B36" s="2" t="s">
        <v>48</v>
      </c>
      <c r="C36" s="2">
        <v>-7.1820000000000004</v>
      </c>
      <c r="D36" s="11" t="s">
        <v>7</v>
      </c>
      <c r="E36" s="3">
        <v>42528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4" customFormat="1" ht="14" customHeight="1">
      <c r="A37" s="1" t="s">
        <v>53</v>
      </c>
      <c r="B37" s="2" t="s">
        <v>48</v>
      </c>
      <c r="C37" s="2">
        <v>-4.0890000000000004</v>
      </c>
      <c r="D37" s="11" t="s">
        <v>7</v>
      </c>
      <c r="E37" s="3">
        <v>42528</v>
      </c>
      <c r="F37" s="1" t="s">
        <v>55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4" customFormat="1" ht="14" customHeight="1">
      <c r="A38" s="1" t="s">
        <v>51</v>
      </c>
      <c r="B38" s="2" t="s">
        <v>48</v>
      </c>
      <c r="C38" s="2">
        <v>20.132000000000001</v>
      </c>
      <c r="D38" s="11" t="s">
        <v>7</v>
      </c>
      <c r="E38" s="3">
        <v>42528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4" customFormat="1" ht="14" customHeight="1">
      <c r="A39" s="1" t="s">
        <v>54</v>
      </c>
      <c r="B39" s="2" t="s">
        <v>48</v>
      </c>
      <c r="C39" s="2">
        <v>17.312999999999999</v>
      </c>
      <c r="D39" s="11" t="s">
        <v>7</v>
      </c>
      <c r="E39" s="3">
        <v>42528</v>
      </c>
      <c r="F39" s="1" t="s">
        <v>55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1" spans="1:254" s="4" customFormat="1" ht="14" customHeight="1">
      <c r="A41" s="5" t="s">
        <v>56</v>
      </c>
      <c r="B41" s="2"/>
      <c r="C41" s="2"/>
      <c r="D41" s="2"/>
      <c r="E41" s="3"/>
      <c r="F41" s="1" t="s">
        <v>57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s="4" customFormat="1" ht="14" customHeight="1">
      <c r="A42" s="1" t="s">
        <v>58</v>
      </c>
      <c r="B42" s="2" t="s">
        <v>17</v>
      </c>
      <c r="C42" s="2">
        <v>0.97</v>
      </c>
      <c r="D42" s="11" t="s">
        <v>7</v>
      </c>
      <c r="E42" s="3">
        <v>42528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s="4" customFormat="1" ht="14" customHeight="1">
      <c r="A43" s="1" t="s">
        <v>60</v>
      </c>
      <c r="B43" s="2" t="s">
        <v>17</v>
      </c>
      <c r="C43" s="2">
        <v>19.399999999999999</v>
      </c>
      <c r="D43" s="11" t="s">
        <v>7</v>
      </c>
      <c r="E43" s="3">
        <v>42528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s="4" customFormat="1" ht="14" customHeight="1">
      <c r="A44" s="1" t="s">
        <v>62</v>
      </c>
      <c r="B44" s="2" t="s">
        <v>17</v>
      </c>
      <c r="C44" s="2">
        <v>325</v>
      </c>
      <c r="D44" s="11" t="s">
        <v>7</v>
      </c>
      <c r="E44" s="3">
        <v>42528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s="4" customFormat="1" ht="14" customHeight="1">
      <c r="A45" s="1" t="s">
        <v>59</v>
      </c>
      <c r="B45" s="2" t="s">
        <v>15</v>
      </c>
      <c r="C45" s="2">
        <v>0.12</v>
      </c>
      <c r="D45" s="11" t="s">
        <v>7</v>
      </c>
      <c r="E45" s="3">
        <v>42528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s="4" customFormat="1" ht="14" customHeight="1">
      <c r="A46" s="1" t="s">
        <v>61</v>
      </c>
      <c r="B46" s="2" t="s">
        <v>15</v>
      </c>
      <c r="C46" s="2">
        <v>2.4</v>
      </c>
      <c r="D46" s="11" t="s">
        <v>7</v>
      </c>
      <c r="E46" s="3">
        <v>42528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s="4" customFormat="1" ht="14" customHeight="1">
      <c r="A47" s="1" t="s">
        <v>63</v>
      </c>
      <c r="B47" s="2" t="s">
        <v>15</v>
      </c>
      <c r="C47" s="2">
        <v>40</v>
      </c>
      <c r="D47" s="11" t="s">
        <v>7</v>
      </c>
      <c r="E47" s="3">
        <v>42528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s="4" customFormat="1" ht="14" customHeight="1">
      <c r="A48" s="1" t="s">
        <v>66</v>
      </c>
      <c r="B48" s="2" t="s">
        <v>17</v>
      </c>
      <c r="C48" s="17" t="s">
        <v>64</v>
      </c>
      <c r="D48" s="11" t="s">
        <v>7</v>
      </c>
      <c r="E48" s="3">
        <v>42528</v>
      </c>
      <c r="F48" s="1" t="s">
        <v>68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s="4" customFormat="1" ht="14" customHeight="1">
      <c r="A49" s="1" t="s">
        <v>65</v>
      </c>
      <c r="B49" s="2" t="s">
        <v>17</v>
      </c>
      <c r="C49" s="2">
        <v>0.97</v>
      </c>
      <c r="D49" s="11" t="s">
        <v>7</v>
      </c>
      <c r="E49" s="3">
        <v>42528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s="4" customFormat="1" ht="14" customHeight="1">
      <c r="A50" s="1" t="s">
        <v>67</v>
      </c>
      <c r="B50" s="2" t="s">
        <v>17</v>
      </c>
      <c r="C50" s="2">
        <v>0.43</v>
      </c>
      <c r="D50" s="11" t="s">
        <v>7</v>
      </c>
      <c r="E50" s="3">
        <v>42528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2" spans="1:254" s="4" customFormat="1" ht="14" customHeight="1">
      <c r="A52" s="5" t="s">
        <v>70</v>
      </c>
      <c r="B52" s="2"/>
      <c r="C52" s="2"/>
      <c r="D52" s="11"/>
      <c r="E52" s="3"/>
      <c r="F52" s="1" t="s">
        <v>512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s="4" customFormat="1" ht="14" customHeight="1">
      <c r="A53" s="1" t="s">
        <v>513</v>
      </c>
      <c r="B53" s="2" t="s">
        <v>48</v>
      </c>
      <c r="C53" s="2">
        <v>-16.98</v>
      </c>
      <c r="D53" s="22" t="s">
        <v>8</v>
      </c>
      <c r="E53" s="3">
        <v>42691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s="4" customFormat="1" ht="14" customHeight="1">
      <c r="A54" s="1" t="s">
        <v>514</v>
      </c>
      <c r="B54" s="2" t="s">
        <v>48</v>
      </c>
      <c r="C54" s="2">
        <v>-14.757</v>
      </c>
      <c r="D54" s="22" t="s">
        <v>8</v>
      </c>
      <c r="E54" s="3">
        <v>42691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s="4" customFormat="1" ht="14" customHeight="1">
      <c r="A55" s="1" t="s">
        <v>515</v>
      </c>
      <c r="B55" s="2" t="s">
        <v>48</v>
      </c>
      <c r="C55" s="2">
        <v>-0.19670000000000001</v>
      </c>
      <c r="D55" s="22" t="s">
        <v>8</v>
      </c>
      <c r="E55" s="3">
        <v>42691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s="4" customFormat="1" ht="14" customHeight="1">
      <c r="A56" s="1" t="s">
        <v>516</v>
      </c>
      <c r="B56" s="2" t="s">
        <v>48</v>
      </c>
      <c r="C56" s="2">
        <v>22.4847</v>
      </c>
      <c r="D56" s="22" t="s">
        <v>8</v>
      </c>
      <c r="E56" s="3">
        <v>42691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s="4" customFormat="1" ht="14" customHeight="1">
      <c r="A57" s="1"/>
      <c r="B57" s="2"/>
      <c r="C57" s="2"/>
      <c r="D57" s="2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s="4" customFormat="1" ht="14" customHeight="1">
      <c r="A58" s="5" t="s">
        <v>69</v>
      </c>
      <c r="B58" s="2"/>
      <c r="C58" s="2"/>
      <c r="D58" s="2"/>
      <c r="E58" s="3"/>
      <c r="F58" s="1" t="s">
        <v>512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s="4" customFormat="1" ht="14" customHeight="1">
      <c r="A59" s="1" t="s">
        <v>517</v>
      </c>
      <c r="B59" s="2"/>
      <c r="C59" s="2">
        <v>0.34200000000000003</v>
      </c>
      <c r="D59" s="22" t="s">
        <v>8</v>
      </c>
      <c r="E59" s="3">
        <v>42691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s="4" customFormat="1" ht="14" customHeight="1">
      <c r="A60" s="1" t="s">
        <v>518</v>
      </c>
      <c r="B60" s="2"/>
      <c r="C60" s="2">
        <v>0.25600000000000001</v>
      </c>
      <c r="D60" s="22" t="s">
        <v>8</v>
      </c>
      <c r="E60" s="3">
        <v>42691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s="4" customFormat="1" ht="14" customHeight="1">
      <c r="A61" s="1" t="s">
        <v>519</v>
      </c>
      <c r="B61" s="2"/>
      <c r="C61" s="2">
        <v>0.17199999999999999</v>
      </c>
      <c r="D61" s="22" t="s">
        <v>8</v>
      </c>
      <c r="E61" s="3">
        <v>42691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 s="4" customFormat="1" ht="14" customHeight="1">
      <c r="A62" s="1" t="s">
        <v>520</v>
      </c>
      <c r="B62" s="2"/>
      <c r="C62" s="2">
        <v>0.108</v>
      </c>
      <c r="D62" s="22" t="s">
        <v>8</v>
      </c>
      <c r="E62" s="3">
        <v>42691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s="4" customFormat="1" ht="14" customHeight="1">
      <c r="A63" s="1" t="s">
        <v>521</v>
      </c>
      <c r="B63" s="2"/>
      <c r="C63" s="2">
        <v>0.123</v>
      </c>
      <c r="D63" s="22" t="s">
        <v>8</v>
      </c>
      <c r="E63" s="3">
        <v>42691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s="4" customFormat="1" ht="14" customHeight="1">
      <c r="A64" s="1" t="s">
        <v>522</v>
      </c>
      <c r="B64" s="2"/>
      <c r="C64" s="2">
        <v>5.8999999999999997E-2</v>
      </c>
      <c r="D64" s="22" t="s">
        <v>8</v>
      </c>
      <c r="E64" s="3">
        <v>42691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s="4" customFormat="1" ht="14" customHeight="1">
      <c r="A65" s="1" t="s">
        <v>523</v>
      </c>
      <c r="B65" s="2"/>
      <c r="C65" s="2">
        <v>9.9000000000000005E-2</v>
      </c>
      <c r="D65" s="22" t="s">
        <v>8</v>
      </c>
      <c r="E65" s="3">
        <v>42691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s="4" customFormat="1" ht="14" customHeight="1">
      <c r="A66" s="1" t="s">
        <v>524</v>
      </c>
      <c r="B66" s="2"/>
      <c r="C66" s="2">
        <v>3.2000000000000001E-2</v>
      </c>
      <c r="D66" s="22" t="s">
        <v>8</v>
      </c>
      <c r="E66" s="3">
        <v>42691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70" spans="1:254" ht="14">
      <c r="A70" s="56" t="s">
        <v>385</v>
      </c>
    </row>
    <row r="71" spans="1:254">
      <c r="A71" s="62" t="s">
        <v>399</v>
      </c>
    </row>
    <row r="72" spans="1:254" ht="14">
      <c r="A72" s="56" t="s">
        <v>386</v>
      </c>
    </row>
    <row r="73" spans="1:254">
      <c r="A73" s="57" t="s">
        <v>387</v>
      </c>
      <c r="B73" t="s">
        <v>388</v>
      </c>
      <c r="C73">
        <v>18</v>
      </c>
      <c r="D73" s="22" t="s">
        <v>8</v>
      </c>
      <c r="E73" s="58">
        <v>42662</v>
      </c>
      <c r="F73" t="s">
        <v>389</v>
      </c>
      <c r="G73" t="s">
        <v>390</v>
      </c>
      <c r="H73">
        <v>24</v>
      </c>
    </row>
    <row r="74" spans="1:254">
      <c r="A74" s="57" t="s">
        <v>391</v>
      </c>
      <c r="B74" t="s">
        <v>388</v>
      </c>
      <c r="C74">
        <v>12</v>
      </c>
      <c r="D74" s="22" t="s">
        <v>8</v>
      </c>
      <c r="E74" s="58">
        <v>42662</v>
      </c>
      <c r="G74" t="s">
        <v>390</v>
      </c>
      <c r="H74">
        <v>6.4000000000000012</v>
      </c>
    </row>
    <row r="75" spans="1:254">
      <c r="A75" s="57" t="s">
        <v>392</v>
      </c>
      <c r="B75" t="s">
        <v>388</v>
      </c>
      <c r="C75">
        <v>7.5</v>
      </c>
      <c r="D75" s="22" t="s">
        <v>8</v>
      </c>
      <c r="E75" s="58">
        <v>42662</v>
      </c>
      <c r="G75" t="s">
        <v>390</v>
      </c>
      <c r="H75">
        <v>1.6000000000000003</v>
      </c>
    </row>
    <row r="76" spans="1:254">
      <c r="A76" s="57" t="s">
        <v>393</v>
      </c>
      <c r="B76" t="s">
        <v>388</v>
      </c>
      <c r="C76">
        <v>5.7</v>
      </c>
      <c r="D76" s="22" t="s">
        <v>8</v>
      </c>
      <c r="E76" s="58">
        <v>42662</v>
      </c>
      <c r="G76" t="s">
        <v>390</v>
      </c>
      <c r="H76">
        <v>0.48640000000000022</v>
      </c>
    </row>
    <row r="77" spans="1:254">
      <c r="A77" s="57" t="s">
        <v>394</v>
      </c>
      <c r="B77" t="s">
        <v>388</v>
      </c>
      <c r="C77">
        <v>3.3</v>
      </c>
      <c r="D77" s="22" t="s">
        <v>8</v>
      </c>
      <c r="E77" s="58">
        <v>42662</v>
      </c>
      <c r="G77" t="s">
        <v>390</v>
      </c>
      <c r="H77">
        <v>0.11264000000000007</v>
      </c>
    </row>
    <row r="78" spans="1:254">
      <c r="A78" s="57" t="s">
        <v>395</v>
      </c>
      <c r="B78" t="s">
        <v>388</v>
      </c>
      <c r="C78">
        <v>3</v>
      </c>
      <c r="D78" s="22" t="s">
        <v>8</v>
      </c>
      <c r="E78" s="58">
        <v>42662</v>
      </c>
      <c r="G78" t="s">
        <v>390</v>
      </c>
      <c r="H78">
        <v>4.0960000000000024E-2</v>
      </c>
    </row>
    <row r="79" spans="1:254">
      <c r="A79" s="57" t="s">
        <v>396</v>
      </c>
      <c r="B79" t="s">
        <v>388</v>
      </c>
      <c r="C79">
        <v>1.7999999999999998</v>
      </c>
      <c r="D79" s="22" t="s">
        <v>8</v>
      </c>
      <c r="E79" s="58">
        <v>42662</v>
      </c>
      <c r="G79" t="s">
        <v>390</v>
      </c>
      <c r="H79">
        <v>9.8304000000000065E-3</v>
      </c>
    </row>
    <row r="80" spans="1:254">
      <c r="A80" s="57" t="s">
        <v>397</v>
      </c>
      <c r="B80" t="s">
        <v>388</v>
      </c>
      <c r="C80">
        <v>1.5</v>
      </c>
      <c r="D80" s="22" t="s">
        <v>8</v>
      </c>
      <c r="E80" s="58">
        <v>42662</v>
      </c>
      <c r="G80" t="s">
        <v>390</v>
      </c>
      <c r="H80">
        <v>3.2768000000000029E-3</v>
      </c>
    </row>
    <row r="81" spans="1:8" ht="14">
      <c r="A81" s="59" t="s">
        <v>398</v>
      </c>
    </row>
    <row r="82" spans="1:8">
      <c r="A82" s="57" t="s">
        <v>387</v>
      </c>
      <c r="B82" t="s">
        <v>388</v>
      </c>
      <c r="C82">
        <v>45</v>
      </c>
      <c r="D82" s="60" t="s">
        <v>8</v>
      </c>
      <c r="E82" s="61">
        <v>42662</v>
      </c>
      <c r="G82" t="s">
        <v>390</v>
      </c>
      <c r="H82">
        <v>60</v>
      </c>
    </row>
    <row r="83" spans="1:8">
      <c r="A83" s="57" t="s">
        <v>391</v>
      </c>
      <c r="B83" t="s">
        <v>388</v>
      </c>
      <c r="C83">
        <v>30</v>
      </c>
      <c r="D83" s="60" t="s">
        <v>8</v>
      </c>
      <c r="E83" s="61">
        <v>42662</v>
      </c>
      <c r="G83" t="s">
        <v>390</v>
      </c>
      <c r="H83">
        <v>16.000000000000004</v>
      </c>
    </row>
    <row r="84" spans="1:8">
      <c r="A84" s="57" t="s">
        <v>392</v>
      </c>
      <c r="B84" t="s">
        <v>388</v>
      </c>
      <c r="C84">
        <v>21</v>
      </c>
      <c r="D84" s="60" t="s">
        <v>8</v>
      </c>
      <c r="E84" s="61">
        <v>42662</v>
      </c>
      <c r="G84" t="s">
        <v>390</v>
      </c>
      <c r="H84">
        <v>4.4800000000000013</v>
      </c>
    </row>
    <row r="85" spans="1:8">
      <c r="A85" s="57" t="s">
        <v>393</v>
      </c>
      <c r="B85" t="s">
        <v>388</v>
      </c>
      <c r="C85">
        <v>15</v>
      </c>
      <c r="D85" s="60" t="s">
        <v>8</v>
      </c>
      <c r="E85" s="61">
        <v>42662</v>
      </c>
      <c r="G85" t="s">
        <v>390</v>
      </c>
      <c r="H85">
        <v>1.2800000000000007</v>
      </c>
    </row>
    <row r="86" spans="1:8">
      <c r="A86" s="57" t="s">
        <v>394</v>
      </c>
      <c r="B86" t="s">
        <v>388</v>
      </c>
      <c r="C86">
        <v>10.5</v>
      </c>
      <c r="D86" s="60" t="s">
        <v>8</v>
      </c>
      <c r="E86" s="61">
        <v>42662</v>
      </c>
      <c r="G86" t="s">
        <v>390</v>
      </c>
      <c r="H86">
        <v>0.35840000000000022</v>
      </c>
    </row>
    <row r="87" spans="1:8">
      <c r="A87" s="57" t="s">
        <v>395</v>
      </c>
      <c r="B87" t="s">
        <v>388</v>
      </c>
      <c r="C87">
        <v>7.8</v>
      </c>
      <c r="D87" s="60" t="s">
        <v>8</v>
      </c>
      <c r="E87" s="61">
        <v>42662</v>
      </c>
      <c r="G87" t="s">
        <v>390</v>
      </c>
      <c r="H87">
        <v>0.10649600000000006</v>
      </c>
    </row>
    <row r="88" spans="1:8">
      <c r="A88" s="57" t="s">
        <v>396</v>
      </c>
      <c r="B88" t="s">
        <v>388</v>
      </c>
      <c r="C88">
        <v>6</v>
      </c>
      <c r="D88" s="60" t="s">
        <v>8</v>
      </c>
      <c r="E88" s="61">
        <v>42662</v>
      </c>
      <c r="G88" t="s">
        <v>390</v>
      </c>
      <c r="H88">
        <v>2.4576000000000018E-2</v>
      </c>
    </row>
    <row r="89" spans="1:8">
      <c r="A89" s="57" t="s">
        <v>397</v>
      </c>
      <c r="B89" t="s">
        <v>388</v>
      </c>
      <c r="C89">
        <v>4.5</v>
      </c>
      <c r="D89" s="60" t="s">
        <v>8</v>
      </c>
      <c r="E89" s="61">
        <v>42662</v>
      </c>
    </row>
    <row r="94" spans="1:8">
      <c r="A94" s="28" t="s">
        <v>219</v>
      </c>
    </row>
    <row r="95" spans="1:8">
      <c r="A95" s="31" t="s">
        <v>220</v>
      </c>
    </row>
  </sheetData>
  <phoneticPr fontId="5" type="noConversion"/>
  <pageMargins left="0.75" right="0.75" top="1" bottom="1" header="0.5" footer="0.5"/>
  <pageSetup scale="46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55"/>
  <sheetViews>
    <sheetView workbookViewId="0">
      <selection activeCell="E22" sqref="E22"/>
    </sheetView>
  </sheetViews>
  <sheetFormatPr baseColWidth="10" defaultColWidth="8.7109375" defaultRowHeight="13" x14ac:dyDescent="0"/>
  <cols>
    <col min="1" max="1" width="28" customWidth="1"/>
    <col min="2" max="5" width="7.140625" customWidth="1"/>
    <col min="6" max="6" width="31.5703125" customWidth="1"/>
    <col min="7" max="256" width="11" customWidth="1"/>
  </cols>
  <sheetData>
    <row r="1" spans="1:254" s="4" customFormat="1" ht="14" customHeight="1">
      <c r="A1" s="5" t="s">
        <v>209</v>
      </c>
      <c r="B1" s="2"/>
      <c r="C1" s="2"/>
      <c r="D1" s="2"/>
      <c r="E1" s="3"/>
      <c r="F1" s="6">
        <v>42723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4" spans="1:254" s="4" customFormat="1" ht="14" customHeight="1">
      <c r="A4" s="5" t="s">
        <v>73</v>
      </c>
      <c r="B4" s="2"/>
      <c r="C4" s="2"/>
      <c r="D4" s="2"/>
      <c r="E4" s="3"/>
      <c r="F4" s="1" t="s">
        <v>74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4" customFormat="1" ht="14" customHeight="1">
      <c r="A5" s="1" t="s">
        <v>84</v>
      </c>
      <c r="B5" s="2" t="s">
        <v>83</v>
      </c>
      <c r="C5" s="2">
        <v>515</v>
      </c>
      <c r="D5" s="11" t="s">
        <v>7</v>
      </c>
      <c r="E5" s="3">
        <v>42528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4" customFormat="1" ht="14" customHeight="1">
      <c r="A6" s="1" t="s">
        <v>85</v>
      </c>
      <c r="B6" s="2" t="s">
        <v>83</v>
      </c>
      <c r="C6" s="2">
        <v>530</v>
      </c>
      <c r="D6" s="11" t="s">
        <v>7</v>
      </c>
      <c r="E6" s="3">
        <v>42528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s="4" customFormat="1" ht="14" customHeight="1">
      <c r="A7" s="1" t="s">
        <v>75</v>
      </c>
      <c r="B7" s="2" t="s">
        <v>86</v>
      </c>
      <c r="C7" s="2">
        <v>2</v>
      </c>
      <c r="D7" s="11" t="s">
        <v>7</v>
      </c>
      <c r="E7" s="3">
        <v>42528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4" customFormat="1" ht="14" customHeight="1">
      <c r="A8" s="1" t="s">
        <v>87</v>
      </c>
      <c r="B8" s="2" t="s">
        <v>17</v>
      </c>
      <c r="C8" s="24">
        <v>41.935499999999998</v>
      </c>
      <c r="D8" s="11" t="s">
        <v>7</v>
      </c>
      <c r="E8" s="3">
        <v>42528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4" customFormat="1" ht="14" customHeight="1">
      <c r="A9" s="1" t="s">
        <v>79</v>
      </c>
      <c r="B9" s="2" t="s">
        <v>41</v>
      </c>
      <c r="C9" s="2">
        <v>1</v>
      </c>
      <c r="D9" s="11" t="s">
        <v>7</v>
      </c>
      <c r="E9" s="3">
        <v>42528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s="4" customFormat="1" ht="14" customHeight="1">
      <c r="A10" s="1" t="s">
        <v>80</v>
      </c>
      <c r="B10" s="2" t="s">
        <v>41</v>
      </c>
      <c r="C10" s="2">
        <v>5</v>
      </c>
      <c r="D10" s="11" t="s">
        <v>7</v>
      </c>
      <c r="E10" s="3">
        <v>42528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s="4" customFormat="1" ht="14" customHeight="1">
      <c r="A11" s="1" t="s">
        <v>81</v>
      </c>
      <c r="B11" s="2" t="s">
        <v>41</v>
      </c>
      <c r="C11" s="2">
        <v>50</v>
      </c>
      <c r="D11" s="11" t="s">
        <v>7</v>
      </c>
      <c r="E11" s="3">
        <v>42528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4" customFormat="1" ht="14" customHeight="1">
      <c r="A12" s="1" t="s">
        <v>76</v>
      </c>
      <c r="B12" s="2" t="s">
        <v>41</v>
      </c>
      <c r="C12" s="2">
        <v>2</v>
      </c>
      <c r="D12" s="11" t="s">
        <v>7</v>
      </c>
      <c r="E12" s="3">
        <v>42528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4" customFormat="1" ht="14" customHeight="1">
      <c r="A13" s="1" t="s">
        <v>591</v>
      </c>
      <c r="B13" s="2"/>
      <c r="C13" s="2" t="s">
        <v>592</v>
      </c>
      <c r="D13" s="11" t="s">
        <v>7</v>
      </c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s="4" customFormat="1" ht="14" customHeight="1">
      <c r="A14" s="1" t="s">
        <v>593</v>
      </c>
      <c r="B14" s="2" t="s">
        <v>48</v>
      </c>
      <c r="C14" s="2">
        <v>0.2</v>
      </c>
      <c r="D14" s="11" t="s">
        <v>7</v>
      </c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4" customFormat="1" ht="14" customHeight="1">
      <c r="A15" s="1" t="s">
        <v>593</v>
      </c>
      <c r="B15" s="2" t="s">
        <v>48</v>
      </c>
      <c r="C15" s="2">
        <v>5</v>
      </c>
      <c r="D15" s="11" t="s">
        <v>7</v>
      </c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4" customFormat="1" ht="14" customHeight="1">
      <c r="A16" s="1" t="s">
        <v>77</v>
      </c>
      <c r="B16" s="2"/>
      <c r="C16" s="2" t="s">
        <v>594</v>
      </c>
      <c r="D16" s="11" t="s">
        <v>7</v>
      </c>
      <c r="E16" s="3">
        <v>42528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s="4" customFormat="1" ht="14" customHeight="1">
      <c r="A17" s="1" t="s">
        <v>78</v>
      </c>
      <c r="B17" s="2" t="s">
        <v>88</v>
      </c>
      <c r="C17" s="2">
        <v>2</v>
      </c>
      <c r="D17" s="11" t="s">
        <v>7</v>
      </c>
      <c r="E17" s="3">
        <v>42528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s="4" customFormat="1" ht="14" customHeight="1">
      <c r="A18" s="1" t="s">
        <v>82</v>
      </c>
      <c r="B18" s="2" t="s">
        <v>42</v>
      </c>
      <c r="C18" s="2">
        <v>10</v>
      </c>
      <c r="D18" s="11" t="s">
        <v>7</v>
      </c>
      <c r="E18" s="3">
        <v>42528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>
      <c r="C19" s="95"/>
    </row>
    <row r="20" spans="1:254" s="4" customFormat="1" ht="14" customHeight="1">
      <c r="A20" s="5" t="s">
        <v>90</v>
      </c>
      <c r="B20" s="2"/>
      <c r="C20" s="2"/>
      <c r="D20" s="2"/>
      <c r="E20" s="3"/>
      <c r="F20" s="1" t="s">
        <v>89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s="4" customFormat="1" ht="14" customHeight="1">
      <c r="A21" s="1" t="s">
        <v>91</v>
      </c>
      <c r="B21" s="2" t="s">
        <v>102</v>
      </c>
      <c r="C21" s="16">
        <v>1.2999400000000001</v>
      </c>
      <c r="D21" s="11" t="s">
        <v>7</v>
      </c>
      <c r="E21" s="3">
        <v>42852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4" customFormat="1" ht="14" customHeight="1">
      <c r="A22" s="1" t="s">
        <v>92</v>
      </c>
      <c r="B22" s="2" t="s">
        <v>103</v>
      </c>
      <c r="C22" s="2">
        <v>1.7</v>
      </c>
      <c r="D22" s="11" t="s">
        <v>7</v>
      </c>
      <c r="E22" s="3">
        <v>42528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4" customFormat="1" ht="14" customHeight="1">
      <c r="A23" s="1" t="s">
        <v>93</v>
      </c>
      <c r="B23" s="2" t="s">
        <v>104</v>
      </c>
      <c r="C23" s="2">
        <v>50</v>
      </c>
      <c r="D23" s="11" t="s">
        <v>7</v>
      </c>
      <c r="E23" s="3">
        <v>42528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4" customFormat="1" ht="14" customHeight="1">
      <c r="A24" s="1" t="s">
        <v>94</v>
      </c>
      <c r="B24" s="2" t="s">
        <v>104</v>
      </c>
      <c r="C24" s="2">
        <v>90</v>
      </c>
      <c r="D24" s="11" t="s">
        <v>7</v>
      </c>
      <c r="E24" s="3">
        <v>42528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4" customFormat="1" ht="14" customHeight="1">
      <c r="A25" s="1" t="s">
        <v>95</v>
      </c>
      <c r="B25" s="2" t="s">
        <v>105</v>
      </c>
      <c r="C25" s="13">
        <v>46</v>
      </c>
      <c r="D25" s="11" t="s">
        <v>7</v>
      </c>
      <c r="E25" s="3">
        <v>42528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4" customFormat="1" ht="14" customHeight="1">
      <c r="A26" s="1" t="s">
        <v>96</v>
      </c>
      <c r="B26" s="2" t="s">
        <v>105</v>
      </c>
      <c r="C26" s="2">
        <v>27.6</v>
      </c>
      <c r="D26" s="11" t="s">
        <v>7</v>
      </c>
      <c r="E26" s="3">
        <v>42528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s="4" customFormat="1" ht="14" customHeight="1">
      <c r="A27" s="1" t="s">
        <v>97</v>
      </c>
      <c r="B27" s="2" t="s">
        <v>106</v>
      </c>
      <c r="C27" s="2">
        <v>4.24</v>
      </c>
      <c r="D27" s="11" t="s">
        <v>7</v>
      </c>
      <c r="E27" s="3">
        <v>42528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s="4" customFormat="1" ht="14" customHeight="1">
      <c r="A28" s="1" t="s">
        <v>98</v>
      </c>
      <c r="B28" s="2" t="s">
        <v>106</v>
      </c>
      <c r="C28" s="2">
        <v>11.8</v>
      </c>
      <c r="D28" s="11" t="s">
        <v>7</v>
      </c>
      <c r="E28" s="3">
        <v>42528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s="4" customFormat="1" ht="14" customHeight="1">
      <c r="A29" s="1" t="s">
        <v>99</v>
      </c>
      <c r="B29" s="2" t="s">
        <v>106</v>
      </c>
      <c r="C29" s="2">
        <v>16</v>
      </c>
      <c r="D29" s="11" t="s">
        <v>7</v>
      </c>
      <c r="E29" s="3">
        <v>42528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4" customFormat="1" ht="14" customHeight="1">
      <c r="A30" s="1" t="s">
        <v>100</v>
      </c>
      <c r="B30" s="2"/>
      <c r="C30" s="19">
        <v>8.0000000000000002E-3</v>
      </c>
      <c r="D30" s="11" t="s">
        <v>7</v>
      </c>
      <c r="E30" s="3">
        <v>42528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s="4" customFormat="1" ht="14" customHeight="1">
      <c r="A31" s="1" t="s">
        <v>101</v>
      </c>
      <c r="B31" s="2" t="s">
        <v>107</v>
      </c>
      <c r="C31" s="2">
        <v>0.1</v>
      </c>
      <c r="D31" s="11" t="s">
        <v>7</v>
      </c>
      <c r="E31" s="3">
        <v>42528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>
      <c r="A32" s="12"/>
      <c r="B32" s="12"/>
      <c r="C32" s="50"/>
      <c r="D32" s="12"/>
      <c r="E32" s="12"/>
      <c r="F32" s="12"/>
      <c r="G32" s="12"/>
      <c r="H32" s="12"/>
      <c r="I32" s="12"/>
      <c r="J32" s="12"/>
      <c r="K32" s="12"/>
    </row>
    <row r="33" spans="1:11">
      <c r="A33" s="96" t="s">
        <v>595</v>
      </c>
      <c r="B33" s="50"/>
      <c r="C33" s="50"/>
      <c r="D33" s="12"/>
      <c r="E33" s="12"/>
      <c r="F33" s="12"/>
      <c r="G33" s="12"/>
      <c r="H33" s="12"/>
      <c r="I33" s="12"/>
      <c r="J33" s="12"/>
      <c r="K33" s="12"/>
    </row>
    <row r="34" spans="1:11">
      <c r="A34" s="23" t="s">
        <v>596</v>
      </c>
      <c r="B34" s="50" t="s">
        <v>104</v>
      </c>
      <c r="C34" s="50">
        <v>300</v>
      </c>
      <c r="D34" s="11" t="s">
        <v>7</v>
      </c>
      <c r="E34" s="12"/>
      <c r="F34" s="12"/>
      <c r="G34" s="12"/>
      <c r="H34" s="12"/>
      <c r="I34" s="12"/>
      <c r="J34" s="12"/>
      <c r="K34" s="12"/>
    </row>
    <row r="35" spans="1:11">
      <c r="A35" s="23" t="s">
        <v>597</v>
      </c>
      <c r="B35" s="50" t="s">
        <v>104</v>
      </c>
      <c r="C35" s="50">
        <v>400</v>
      </c>
      <c r="D35" s="11" t="s">
        <v>7</v>
      </c>
      <c r="E35" s="12"/>
      <c r="F35" s="12"/>
      <c r="G35" s="12"/>
      <c r="H35" s="12"/>
      <c r="I35" s="12"/>
      <c r="J35" s="12"/>
      <c r="K35" s="12"/>
    </row>
    <row r="36" spans="1:11">
      <c r="A36" s="23" t="s">
        <v>598</v>
      </c>
      <c r="B36" s="50" t="s">
        <v>104</v>
      </c>
      <c r="C36" s="50">
        <v>0.3</v>
      </c>
      <c r="D36" s="49" t="s">
        <v>7</v>
      </c>
      <c r="E36" s="12"/>
      <c r="F36" s="12"/>
      <c r="G36" s="12"/>
      <c r="H36" s="12"/>
      <c r="I36" s="12"/>
      <c r="J36" s="12"/>
      <c r="K36" s="12"/>
    </row>
    <row r="37" spans="1:11">
      <c r="A37" s="12"/>
      <c r="B37" s="50"/>
      <c r="C37" s="50"/>
      <c r="D37" s="12"/>
      <c r="E37" s="12"/>
      <c r="F37" s="12"/>
      <c r="G37" s="12"/>
      <c r="H37" s="12"/>
      <c r="I37" s="12"/>
      <c r="J37" s="12"/>
      <c r="K37" s="12"/>
    </row>
    <row r="38" spans="1:11">
      <c r="A38" s="96" t="s">
        <v>599</v>
      </c>
      <c r="B38" s="50"/>
      <c r="C38" s="50"/>
      <c r="D38" s="12"/>
      <c r="E38" s="12"/>
      <c r="F38" s="12"/>
      <c r="G38" s="12"/>
      <c r="H38" s="12"/>
      <c r="I38" s="12"/>
      <c r="J38" s="12"/>
      <c r="K38" s="12"/>
    </row>
    <row r="39" spans="1:11">
      <c r="A39" s="23" t="s">
        <v>600</v>
      </c>
      <c r="B39" s="50"/>
      <c r="C39" s="50" t="s">
        <v>601</v>
      </c>
      <c r="D39" s="97" t="s">
        <v>7</v>
      </c>
      <c r="E39" s="12"/>
      <c r="F39" s="12"/>
      <c r="G39" s="12"/>
      <c r="H39" s="12"/>
      <c r="I39" s="12"/>
      <c r="J39" s="12"/>
      <c r="K39" s="12"/>
    </row>
    <row r="40" spans="1:11">
      <c r="A40" s="12" t="s">
        <v>602</v>
      </c>
      <c r="B40" s="50" t="s">
        <v>48</v>
      </c>
      <c r="C40" s="50">
        <v>3</v>
      </c>
      <c r="D40" s="11" t="s">
        <v>7</v>
      </c>
      <c r="E40" s="12"/>
      <c r="F40" s="12"/>
      <c r="G40" s="12"/>
      <c r="H40" s="12"/>
      <c r="I40" s="12"/>
      <c r="J40" s="12"/>
      <c r="K40" s="12"/>
    </row>
    <row r="41" spans="1:11">
      <c r="A41" s="12" t="s">
        <v>603</v>
      </c>
      <c r="B41" s="50" t="s">
        <v>48</v>
      </c>
      <c r="C41" s="50">
        <v>5</v>
      </c>
      <c r="D41" s="11" t="s">
        <v>7</v>
      </c>
      <c r="E41" s="12"/>
      <c r="F41" s="12"/>
      <c r="G41" s="12"/>
      <c r="H41" s="12"/>
      <c r="I41" s="12"/>
      <c r="J41" s="12"/>
      <c r="K41" s="12"/>
    </row>
    <row r="42" spans="1:11">
      <c r="A42" s="12" t="s">
        <v>604</v>
      </c>
      <c r="B42" s="50" t="s">
        <v>88</v>
      </c>
      <c r="C42" s="50">
        <v>1</v>
      </c>
      <c r="D42" s="49" t="s">
        <v>7</v>
      </c>
      <c r="E42" s="12"/>
      <c r="F42" s="12"/>
      <c r="G42" s="12"/>
      <c r="H42" s="12"/>
      <c r="I42" s="12"/>
      <c r="J42" s="12"/>
      <c r="K42" s="12"/>
    </row>
    <row r="43" spans="1:11">
      <c r="A43" s="12" t="s">
        <v>605</v>
      </c>
      <c r="B43" s="50" t="s">
        <v>88</v>
      </c>
      <c r="C43" s="50">
        <v>5</v>
      </c>
      <c r="D43" s="11" t="s">
        <v>7</v>
      </c>
      <c r="E43" s="12"/>
      <c r="F43" s="12"/>
      <c r="G43" s="12"/>
      <c r="H43" s="12"/>
      <c r="I43" s="12"/>
      <c r="J43" s="12"/>
      <c r="K43" s="12"/>
    </row>
    <row r="44" spans="1:11">
      <c r="A44" s="12" t="s">
        <v>606</v>
      </c>
      <c r="B44" s="50" t="s">
        <v>607</v>
      </c>
      <c r="C44" s="50">
        <v>1</v>
      </c>
      <c r="D44" s="11" t="s">
        <v>7</v>
      </c>
      <c r="E44" s="12"/>
      <c r="F44" s="12"/>
      <c r="G44" s="12"/>
      <c r="H44" s="12"/>
      <c r="I44" s="12"/>
      <c r="J44" s="12"/>
      <c r="K44" s="12"/>
    </row>
    <row r="45" spans="1:11">
      <c r="A45" s="12" t="s">
        <v>608</v>
      </c>
      <c r="B45" s="50" t="s">
        <v>607</v>
      </c>
      <c r="C45" s="50">
        <v>3</v>
      </c>
      <c r="D45" s="49" t="s">
        <v>7</v>
      </c>
      <c r="E45" s="12"/>
      <c r="F45" s="12"/>
      <c r="G45" s="12"/>
      <c r="H45" s="12"/>
      <c r="I45" s="12"/>
      <c r="J45" s="12"/>
      <c r="K45" s="12"/>
    </row>
    <row r="46" spans="1:11">
      <c r="A46" s="12"/>
      <c r="B46" s="12"/>
      <c r="C46" s="50"/>
      <c r="D46" s="12"/>
      <c r="E46" s="12"/>
      <c r="F46" s="12"/>
      <c r="G46" s="12"/>
      <c r="H46" s="12"/>
      <c r="I46" s="12"/>
      <c r="J46" s="12"/>
      <c r="K46" s="12"/>
    </row>
    <row r="47" spans="1:11">
      <c r="A47" s="12"/>
      <c r="B47" s="12"/>
      <c r="C47" s="50"/>
      <c r="D47" s="12"/>
      <c r="E47" s="12"/>
      <c r="F47" s="12"/>
      <c r="G47" s="12"/>
      <c r="H47" s="12"/>
      <c r="I47" s="12"/>
      <c r="J47" s="12"/>
      <c r="K47" s="12"/>
    </row>
    <row r="48" spans="1:11">
      <c r="A48" s="12"/>
      <c r="B48" s="12"/>
      <c r="C48" s="50"/>
      <c r="D48" s="12"/>
      <c r="E48" s="12"/>
      <c r="F48" s="12"/>
      <c r="G48" s="12"/>
      <c r="H48" s="12"/>
      <c r="I48" s="12"/>
      <c r="J48" s="12"/>
      <c r="K48" s="12"/>
    </row>
    <row r="49" spans="1:11">
      <c r="A49" s="12"/>
      <c r="B49" s="12"/>
      <c r="C49" s="50"/>
      <c r="D49" s="12"/>
      <c r="E49" s="12"/>
      <c r="F49" s="12"/>
      <c r="G49" s="12"/>
      <c r="H49" s="12"/>
      <c r="I49" s="12"/>
      <c r="J49" s="12"/>
      <c r="K49" s="12"/>
    </row>
    <row r="50" spans="1:11">
      <c r="A50" s="12"/>
      <c r="B50" s="12"/>
      <c r="C50" s="50"/>
      <c r="D50" s="12"/>
      <c r="E50" s="12"/>
      <c r="F50" s="12"/>
      <c r="G50" s="12"/>
      <c r="H50" s="12"/>
      <c r="I50" s="12"/>
      <c r="J50" s="12"/>
      <c r="K50" s="12"/>
    </row>
    <row r="51" spans="1:11">
      <c r="A51" s="12"/>
      <c r="B51" s="12"/>
      <c r="C51" s="50"/>
      <c r="D51" s="12"/>
      <c r="E51" s="12"/>
      <c r="F51" s="12"/>
      <c r="G51" s="12"/>
      <c r="H51" s="12"/>
      <c r="I51" s="12"/>
      <c r="J51" s="12"/>
      <c r="K51" s="12"/>
    </row>
    <row r="52" spans="1:11">
      <c r="A52" s="12"/>
      <c r="B52" s="12"/>
      <c r="C52" s="50"/>
      <c r="D52" s="12"/>
      <c r="E52" s="12"/>
      <c r="F52" s="12"/>
      <c r="G52" s="12"/>
      <c r="H52" s="12"/>
      <c r="I52" s="12"/>
      <c r="J52" s="12"/>
      <c r="K52" s="12"/>
    </row>
    <row r="53" spans="1:11">
      <c r="A53" s="12"/>
      <c r="B53" s="12"/>
      <c r="C53" s="50"/>
      <c r="D53" s="12"/>
      <c r="E53" s="12"/>
      <c r="F53" s="12"/>
      <c r="G53" s="12"/>
      <c r="H53" s="12"/>
      <c r="I53" s="12"/>
      <c r="J53" s="12"/>
      <c r="K53" s="12"/>
    </row>
    <row r="54" spans="1:11">
      <c r="A54" s="28" t="s">
        <v>219</v>
      </c>
      <c r="B54" s="12"/>
      <c r="C54" s="50"/>
      <c r="D54" s="12"/>
      <c r="E54" s="12"/>
      <c r="F54" s="12"/>
      <c r="G54" s="12"/>
      <c r="H54" s="12"/>
      <c r="I54" s="12"/>
      <c r="J54" s="12"/>
      <c r="K54" s="12"/>
    </row>
    <row r="55" spans="1:11">
      <c r="A55" s="31" t="s">
        <v>220</v>
      </c>
      <c r="B55" s="12"/>
      <c r="C55" s="50"/>
      <c r="D55" s="12"/>
      <c r="E55" s="12"/>
      <c r="F55" s="12"/>
    </row>
  </sheetData>
  <phoneticPr fontId="5" type="noConversion"/>
  <pageMargins left="0.75" right="0.75" top="1" bottom="1" header="0.5" footer="0.5"/>
  <pageSetup scale="81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101"/>
  <sheetViews>
    <sheetView workbookViewId="0">
      <selection activeCell="E12" sqref="E12"/>
    </sheetView>
  </sheetViews>
  <sheetFormatPr baseColWidth="10" defaultColWidth="8.7109375" defaultRowHeight="13" x14ac:dyDescent="0"/>
  <cols>
    <col min="1" max="1" width="27.85546875" customWidth="1"/>
    <col min="2" max="5" width="7.140625" customWidth="1"/>
    <col min="6" max="6" width="32.42578125" customWidth="1"/>
    <col min="7" max="256" width="11" customWidth="1"/>
  </cols>
  <sheetData>
    <row r="1" spans="1:254" s="4" customFormat="1" ht="14" customHeight="1">
      <c r="A1" s="5" t="s">
        <v>210</v>
      </c>
      <c r="B1" s="2"/>
      <c r="C1" s="2"/>
      <c r="D1" s="2"/>
      <c r="E1" s="3"/>
      <c r="F1" s="6">
        <v>42761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4" spans="1:254" s="4" customFormat="1" ht="14" customHeight="1">
      <c r="A4" s="5" t="s">
        <v>200</v>
      </c>
      <c r="B4" s="2"/>
      <c r="C4" s="2"/>
      <c r="D4" s="2"/>
      <c r="E4" s="3"/>
      <c r="F4" s="1" t="s">
        <v>201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4" customFormat="1" ht="14" customHeight="1">
      <c r="A5" s="1" t="s">
        <v>202</v>
      </c>
      <c r="B5" s="2" t="s">
        <v>22</v>
      </c>
      <c r="C5" s="2">
        <v>0</v>
      </c>
      <c r="D5" s="11" t="s">
        <v>7</v>
      </c>
      <c r="E5" s="3">
        <v>42528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4" customFormat="1" ht="14" customHeight="1">
      <c r="A6" s="1" t="s">
        <v>203</v>
      </c>
      <c r="B6" s="2" t="s">
        <v>22</v>
      </c>
      <c r="C6" s="2">
        <v>1000</v>
      </c>
      <c r="D6" s="11" t="s">
        <v>7</v>
      </c>
      <c r="E6" s="3">
        <v>42528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s="4" customFormat="1" ht="14" customHeight="1">
      <c r="A7" s="1" t="s">
        <v>204</v>
      </c>
      <c r="B7" s="2" t="s">
        <v>42</v>
      </c>
      <c r="C7" s="2">
        <v>1</v>
      </c>
      <c r="D7" s="11" t="s">
        <v>7</v>
      </c>
      <c r="E7" s="3">
        <v>42528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4" customFormat="1" ht="14" customHeight="1">
      <c r="A8" s="1" t="s">
        <v>206</v>
      </c>
      <c r="B8" s="2" t="s">
        <v>41</v>
      </c>
      <c r="C8" s="2">
        <v>4</v>
      </c>
      <c r="D8" s="11" t="s">
        <v>7</v>
      </c>
      <c r="E8" s="3">
        <v>42528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4" customFormat="1" ht="14" customHeight="1">
      <c r="A9" s="1" t="s">
        <v>205</v>
      </c>
      <c r="B9" s="2"/>
      <c r="C9" s="2">
        <v>2E-3</v>
      </c>
      <c r="D9" s="11" t="s">
        <v>7</v>
      </c>
      <c r="E9" s="3">
        <v>42528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1" spans="1:254" s="4" customFormat="1" ht="14" customHeight="1">
      <c r="A11" s="5" t="s">
        <v>108</v>
      </c>
      <c r="B11" s="2"/>
      <c r="C11" s="2"/>
      <c r="D11" s="2"/>
      <c r="E11" s="3"/>
      <c r="F11" s="1" t="s">
        <v>109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4" customFormat="1" ht="14" customHeight="1">
      <c r="A12" s="1" t="s">
        <v>122</v>
      </c>
      <c r="B12" s="2" t="s">
        <v>102</v>
      </c>
      <c r="C12" s="16">
        <v>1.2999400000000001</v>
      </c>
      <c r="D12" s="11" t="s">
        <v>7</v>
      </c>
      <c r="E12" s="3">
        <v>42852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4" customFormat="1" ht="14" customHeight="1">
      <c r="A13" s="1" t="s">
        <v>110</v>
      </c>
      <c r="B13" s="2" t="s">
        <v>123</v>
      </c>
      <c r="C13" s="2">
        <v>1.2</v>
      </c>
      <c r="D13" s="11" t="s">
        <v>7</v>
      </c>
      <c r="E13" s="3">
        <v>42528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s="4" customFormat="1" ht="14" customHeight="1">
      <c r="A14" s="1" t="s">
        <v>114</v>
      </c>
      <c r="B14" s="2" t="s">
        <v>124</v>
      </c>
      <c r="C14" s="2">
        <v>5.5</v>
      </c>
      <c r="D14" s="11" t="s">
        <v>7</v>
      </c>
      <c r="E14" s="3">
        <v>42528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4" customFormat="1" ht="14" customHeight="1">
      <c r="A15" s="1" t="s">
        <v>120</v>
      </c>
      <c r="B15" s="2" t="s">
        <v>24</v>
      </c>
      <c r="C15" s="2">
        <v>0.218</v>
      </c>
      <c r="D15" s="11" t="s">
        <v>7</v>
      </c>
      <c r="E15" s="3">
        <v>42528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4" customFormat="1" ht="14" customHeight="1">
      <c r="A16" s="1" t="s">
        <v>121</v>
      </c>
      <c r="B16" s="2" t="s">
        <v>24</v>
      </c>
      <c r="C16" s="2">
        <v>0.53600000000000003</v>
      </c>
      <c r="D16" s="11" t="s">
        <v>7</v>
      </c>
      <c r="E16" s="3">
        <v>42528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s="4" customFormat="1" ht="14" customHeight="1">
      <c r="A17" s="1" t="s">
        <v>111</v>
      </c>
      <c r="B17" s="2"/>
      <c r="C17" s="2">
        <v>2</v>
      </c>
      <c r="D17" s="11" t="s">
        <v>7</v>
      </c>
      <c r="E17" s="3">
        <v>42528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s="4" customFormat="1" ht="14" customHeight="1">
      <c r="A18" s="1" t="s">
        <v>174</v>
      </c>
      <c r="B18" s="18" t="s">
        <v>86</v>
      </c>
      <c r="C18" s="2">
        <v>261</v>
      </c>
      <c r="D18" s="11" t="s">
        <v>7</v>
      </c>
      <c r="E18" s="3">
        <v>42528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s="4" customFormat="1" ht="14" customHeight="1">
      <c r="A19" s="1" t="s">
        <v>165</v>
      </c>
      <c r="B19" s="2"/>
      <c r="C19" s="20">
        <v>10000000000</v>
      </c>
      <c r="D19" s="11" t="s">
        <v>7</v>
      </c>
      <c r="E19" s="3">
        <v>42528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s="4" customFormat="1" ht="14" customHeight="1">
      <c r="A20" s="1" t="s">
        <v>166</v>
      </c>
      <c r="B20" s="2"/>
      <c r="C20" s="20">
        <v>54000</v>
      </c>
      <c r="D20" s="11" t="s">
        <v>7</v>
      </c>
      <c r="E20" s="3">
        <v>42528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s="4" customFormat="1" ht="14" customHeight="1">
      <c r="A21" s="1" t="s">
        <v>113</v>
      </c>
      <c r="B21" s="2" t="s">
        <v>88</v>
      </c>
      <c r="C21" s="2">
        <v>0.7</v>
      </c>
      <c r="D21" s="11" t="s">
        <v>7</v>
      </c>
      <c r="E21" s="3">
        <v>42528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4" customFormat="1" ht="14" customHeight="1">
      <c r="A22" s="1" t="s">
        <v>112</v>
      </c>
      <c r="B22" s="18" t="s">
        <v>86</v>
      </c>
      <c r="C22" s="2">
        <v>222</v>
      </c>
      <c r="D22" s="11" t="s">
        <v>7</v>
      </c>
      <c r="E22" s="3">
        <v>42528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4" customFormat="1" ht="14" customHeight="1">
      <c r="A23" s="1" t="s">
        <v>115</v>
      </c>
      <c r="B23" s="2"/>
      <c r="C23" s="2">
        <v>1.94</v>
      </c>
      <c r="D23" s="11" t="s">
        <v>7</v>
      </c>
      <c r="E23" s="3">
        <v>42528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4" customFormat="1" ht="14" customHeight="1">
      <c r="A24" s="1" t="s">
        <v>116</v>
      </c>
      <c r="B24" s="2" t="s">
        <v>125</v>
      </c>
      <c r="C24" s="2">
        <v>42.8</v>
      </c>
      <c r="D24" s="11" t="s">
        <v>7</v>
      </c>
      <c r="E24" s="3">
        <v>42528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4" customFormat="1" ht="14" customHeight="1">
      <c r="A25" s="1" t="s">
        <v>117</v>
      </c>
      <c r="B25" s="2" t="s">
        <v>48</v>
      </c>
      <c r="C25" s="2">
        <v>78</v>
      </c>
      <c r="D25" s="11" t="s">
        <v>7</v>
      </c>
      <c r="E25" s="3">
        <v>42528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4" customFormat="1" ht="14" customHeight="1">
      <c r="A26" s="1" t="s">
        <v>118</v>
      </c>
      <c r="B26" s="2" t="s">
        <v>48</v>
      </c>
      <c r="C26" s="2">
        <v>106</v>
      </c>
      <c r="D26" s="11" t="s">
        <v>7</v>
      </c>
      <c r="E26" s="3">
        <v>42528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s="4" customFormat="1" ht="14" customHeight="1">
      <c r="A27" s="1" t="s">
        <v>119</v>
      </c>
      <c r="B27" s="2" t="s">
        <v>48</v>
      </c>
      <c r="C27" s="2">
        <v>70</v>
      </c>
      <c r="D27" s="11" t="s">
        <v>7</v>
      </c>
      <c r="E27" s="3">
        <v>42528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9" spans="1:254" s="4" customFormat="1" ht="14" customHeight="1">
      <c r="A29" s="5" t="s">
        <v>136</v>
      </c>
      <c r="B29" s="2"/>
      <c r="C29" s="2"/>
      <c r="D29" s="2"/>
      <c r="E29" s="3"/>
      <c r="F29" s="1" t="s">
        <v>126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4" customFormat="1" ht="14" customHeight="1">
      <c r="A30" s="1" t="s">
        <v>127</v>
      </c>
      <c r="B30" s="2" t="s">
        <v>102</v>
      </c>
      <c r="C30" s="16">
        <v>1.2999400000000001</v>
      </c>
      <c r="D30" s="11" t="s">
        <v>7</v>
      </c>
      <c r="E30" s="3">
        <v>42852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s="4" customFormat="1" ht="14" customHeight="1">
      <c r="A31" s="1" t="s">
        <v>128</v>
      </c>
      <c r="B31" s="2" t="s">
        <v>17</v>
      </c>
      <c r="C31" s="17" t="s">
        <v>135</v>
      </c>
      <c r="D31" s="11" t="s">
        <v>7</v>
      </c>
      <c r="E31" s="3">
        <v>42528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s="4" customFormat="1" ht="14" customHeight="1">
      <c r="A32" s="1" t="s">
        <v>129</v>
      </c>
      <c r="B32" s="2" t="s">
        <v>106</v>
      </c>
      <c r="C32" s="2">
        <v>60</v>
      </c>
      <c r="D32" s="11" t="s">
        <v>7</v>
      </c>
      <c r="E32" s="3">
        <v>42528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s="4" customFormat="1" ht="14" customHeight="1">
      <c r="A33" s="1" t="s">
        <v>130</v>
      </c>
      <c r="B33" s="2"/>
      <c r="C33" s="2">
        <v>2</v>
      </c>
      <c r="D33" s="11" t="s">
        <v>7</v>
      </c>
      <c r="E33" s="3">
        <v>42528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s="4" customFormat="1" ht="14" customHeight="1">
      <c r="A34" s="1" t="s">
        <v>197</v>
      </c>
      <c r="B34" s="2"/>
      <c r="C34" s="20">
        <v>92000</v>
      </c>
      <c r="D34" s="11" t="s">
        <v>7</v>
      </c>
      <c r="E34" s="3">
        <v>42528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4" customFormat="1" ht="14" customHeight="1">
      <c r="A35" s="1" t="s">
        <v>198</v>
      </c>
      <c r="B35" s="2"/>
      <c r="C35" s="20">
        <v>820000</v>
      </c>
      <c r="D35" s="11" t="s">
        <v>7</v>
      </c>
      <c r="E35" s="3">
        <v>42528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4" customFormat="1" ht="14" customHeight="1">
      <c r="A36" s="1" t="s">
        <v>131</v>
      </c>
      <c r="B36" s="18" t="s">
        <v>86</v>
      </c>
      <c r="C36" s="2">
        <v>60</v>
      </c>
      <c r="D36" s="11" t="s">
        <v>7</v>
      </c>
      <c r="E36" s="3">
        <v>42528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4" customFormat="1" ht="14" customHeight="1">
      <c r="A37" s="1" t="s">
        <v>132</v>
      </c>
      <c r="B37" s="18" t="s">
        <v>86</v>
      </c>
      <c r="C37" s="2">
        <v>46</v>
      </c>
      <c r="D37" s="11" t="s">
        <v>7</v>
      </c>
      <c r="E37" s="3">
        <v>42528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4" customFormat="1" ht="14" customHeight="1">
      <c r="A38" s="1" t="s">
        <v>133</v>
      </c>
      <c r="B38" s="2" t="s">
        <v>48</v>
      </c>
      <c r="C38" s="2">
        <v>62</v>
      </c>
      <c r="D38" s="11" t="s">
        <v>7</v>
      </c>
      <c r="E38" s="3">
        <v>42528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4" customFormat="1" ht="14" customHeight="1">
      <c r="A39" s="1" t="s">
        <v>134</v>
      </c>
      <c r="B39" s="2" t="s">
        <v>48</v>
      </c>
      <c r="C39" s="2">
        <v>16</v>
      </c>
      <c r="D39" s="11" t="s">
        <v>7</v>
      </c>
      <c r="E39" s="3">
        <v>42528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s="4" customFormat="1" ht="14" customHeight="1">
      <c r="A40" s="1"/>
      <c r="B40" s="2"/>
      <c r="C40" s="2"/>
      <c r="D40" s="2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s="4" customFormat="1" ht="14" customHeight="1">
      <c r="A41" s="5" t="s">
        <v>141</v>
      </c>
      <c r="B41" s="2"/>
      <c r="C41" s="2"/>
      <c r="D41" s="2"/>
      <c r="E41" s="3"/>
      <c r="F41" s="1" t="s">
        <v>137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s="4" customFormat="1" ht="14" customHeight="1">
      <c r="A42" s="1" t="s">
        <v>138</v>
      </c>
      <c r="B42" s="2"/>
      <c r="C42" s="2">
        <v>5</v>
      </c>
      <c r="D42" s="2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s="4" customFormat="1" ht="14" customHeight="1">
      <c r="A43" s="1" t="s">
        <v>139</v>
      </c>
      <c r="B43" s="2" t="s">
        <v>106</v>
      </c>
      <c r="C43" s="2">
        <v>120</v>
      </c>
      <c r="D43" s="2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s="4" customFormat="1" ht="14" customHeight="1">
      <c r="A44" s="1" t="s">
        <v>140</v>
      </c>
      <c r="B44" s="2" t="s">
        <v>106</v>
      </c>
      <c r="C44" s="2">
        <v>120</v>
      </c>
      <c r="D44" s="2"/>
      <c r="E44" s="3"/>
      <c r="F44" s="1" t="s">
        <v>149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s="4" customFormat="1" ht="14" customHeight="1">
      <c r="A45" s="1" t="s">
        <v>145</v>
      </c>
      <c r="B45" s="2" t="s">
        <v>106</v>
      </c>
      <c r="C45" s="2">
        <v>135</v>
      </c>
      <c r="D45" s="2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s="4" customFormat="1" ht="14" customHeight="1">
      <c r="A46" s="1" t="s">
        <v>146</v>
      </c>
      <c r="B46" s="2" t="s">
        <v>106</v>
      </c>
      <c r="C46" s="2">
        <v>165</v>
      </c>
      <c r="D46" s="2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s="4" customFormat="1" ht="14" customHeight="1">
      <c r="A47" s="1" t="s">
        <v>148</v>
      </c>
      <c r="B47" s="2" t="s">
        <v>88</v>
      </c>
      <c r="C47" s="2">
        <v>50</v>
      </c>
      <c r="D47" s="2"/>
      <c r="E47" s="3"/>
      <c r="F47" s="1" t="s">
        <v>152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s="4" customFormat="1" ht="14" customHeight="1">
      <c r="A48" s="1" t="s">
        <v>147</v>
      </c>
      <c r="B48" s="2" t="s">
        <v>88</v>
      </c>
      <c r="C48" s="2">
        <v>60</v>
      </c>
      <c r="D48" s="2"/>
      <c r="E48" s="3"/>
      <c r="F48" s="1" t="s">
        <v>153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s="4" customFormat="1" ht="14" customHeight="1">
      <c r="A49" s="1" t="s">
        <v>142</v>
      </c>
      <c r="B49" s="2" t="s">
        <v>154</v>
      </c>
      <c r="C49" s="2">
        <v>45</v>
      </c>
      <c r="D49" s="2"/>
      <c r="E49" s="3"/>
      <c r="F49" s="1" t="s">
        <v>153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s="4" customFormat="1" ht="14" customHeight="1">
      <c r="A50" s="1" t="s">
        <v>150</v>
      </c>
      <c r="B50" s="2" t="s">
        <v>17</v>
      </c>
      <c r="C50" s="17" t="s">
        <v>155</v>
      </c>
      <c r="D50" s="2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s="4" customFormat="1" ht="14" customHeight="1">
      <c r="A51" s="1" t="s">
        <v>151</v>
      </c>
      <c r="B51" s="2" t="s">
        <v>17</v>
      </c>
      <c r="C51" s="17" t="s">
        <v>156</v>
      </c>
      <c r="D51" s="2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s="4" customFormat="1" ht="14" customHeight="1">
      <c r="A52" s="1" t="s">
        <v>143</v>
      </c>
      <c r="B52" s="2" t="s">
        <v>104</v>
      </c>
      <c r="C52" s="2">
        <v>45</v>
      </c>
      <c r="D52" s="2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s="4" customFormat="1" ht="14" customHeight="1">
      <c r="A53" s="1" t="s">
        <v>144</v>
      </c>
      <c r="B53" s="2" t="s">
        <v>157</v>
      </c>
      <c r="C53" s="2">
        <v>5.87</v>
      </c>
      <c r="D53" s="2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s="4" customFormat="1" ht="14" customHeight="1">
      <c r="A54" s="1" t="s">
        <v>158</v>
      </c>
      <c r="B54" s="2"/>
      <c r="C54" s="20">
        <v>9.5E-4</v>
      </c>
      <c r="D54" s="2"/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s="4" customFormat="1" ht="14" customHeight="1">
      <c r="A55" s="1" t="s">
        <v>159</v>
      </c>
      <c r="B55" s="2" t="s">
        <v>107</v>
      </c>
      <c r="C55" s="2">
        <v>0.1</v>
      </c>
      <c r="D55" s="2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s="4" customFormat="1" ht="14" customHeight="1">
      <c r="A56" s="1"/>
      <c r="B56" s="2"/>
      <c r="C56" s="2"/>
      <c r="D56" s="2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s="4" customFormat="1" ht="14" customHeight="1">
      <c r="A57" s="5" t="s">
        <v>161</v>
      </c>
      <c r="B57" s="2"/>
      <c r="C57" s="2"/>
      <c r="D57" s="2"/>
      <c r="E57" s="3"/>
      <c r="F57" s="1" t="s">
        <v>160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s="4" customFormat="1" ht="14" customHeight="1">
      <c r="A58" s="1" t="s">
        <v>185</v>
      </c>
      <c r="B58" s="2"/>
      <c r="C58" s="21" t="s">
        <v>184</v>
      </c>
      <c r="D58" s="11" t="s">
        <v>7</v>
      </c>
      <c r="E58" s="3">
        <v>42528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s="4" customFormat="1" ht="14" customHeight="1">
      <c r="A59" s="1" t="s">
        <v>162</v>
      </c>
      <c r="B59" s="2"/>
      <c r="C59" s="2" t="s">
        <v>186</v>
      </c>
      <c r="D59" s="11" t="s">
        <v>7</v>
      </c>
      <c r="E59" s="3">
        <v>42528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s="4" customFormat="1" ht="14" customHeight="1">
      <c r="A60" s="1" t="s">
        <v>163</v>
      </c>
      <c r="B60" s="2" t="s">
        <v>102</v>
      </c>
      <c r="C60" s="16">
        <v>1.2999400000000001</v>
      </c>
      <c r="D60" s="11" t="s">
        <v>7</v>
      </c>
      <c r="E60" s="3">
        <v>42852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s="4" customFormat="1" ht="14" customHeight="1">
      <c r="A61" s="1" t="s">
        <v>164</v>
      </c>
      <c r="B61" s="2" t="s">
        <v>124</v>
      </c>
      <c r="C61" s="2">
        <v>16</v>
      </c>
      <c r="D61" s="11" t="s">
        <v>7</v>
      </c>
      <c r="E61" s="3">
        <v>42528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 s="4" customFormat="1" ht="14" customHeight="1">
      <c r="A62" s="1" t="s">
        <v>167</v>
      </c>
      <c r="B62" s="2"/>
      <c r="C62" s="20">
        <v>20000000000</v>
      </c>
      <c r="D62" s="11" t="s">
        <v>7</v>
      </c>
      <c r="E62" s="3">
        <v>42528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s="4" customFormat="1" ht="14" customHeight="1">
      <c r="A63" s="1" t="s">
        <v>168</v>
      </c>
      <c r="B63" s="2"/>
      <c r="C63" s="20">
        <v>60000000</v>
      </c>
      <c r="D63" s="11" t="s">
        <v>7</v>
      </c>
      <c r="E63" s="3">
        <v>42528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s="4" customFormat="1" ht="14" customHeight="1">
      <c r="A64" s="1" t="s">
        <v>169</v>
      </c>
      <c r="B64" s="2" t="s">
        <v>187</v>
      </c>
      <c r="C64" s="2">
        <v>11</v>
      </c>
      <c r="D64" s="11" t="s">
        <v>7</v>
      </c>
      <c r="E64" s="3">
        <v>42528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s="4" customFormat="1" ht="14" customHeight="1">
      <c r="A65" s="1" t="s">
        <v>170</v>
      </c>
      <c r="B65" s="2" t="s">
        <v>188</v>
      </c>
      <c r="C65" s="2">
        <v>1.8</v>
      </c>
      <c r="D65" s="11" t="s">
        <v>7</v>
      </c>
      <c r="E65" s="3">
        <v>42528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s="4" customFormat="1" ht="14" customHeight="1">
      <c r="A66" s="1" t="s">
        <v>171</v>
      </c>
      <c r="B66" s="2"/>
      <c r="C66" s="2">
        <v>7</v>
      </c>
      <c r="D66" s="11" t="s">
        <v>7</v>
      </c>
      <c r="E66" s="3">
        <v>42528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s="4" customFormat="1" ht="14" customHeight="1">
      <c r="A67" s="1" t="s">
        <v>120</v>
      </c>
      <c r="B67" s="2" t="s">
        <v>24</v>
      </c>
      <c r="C67" s="2">
        <v>0.81</v>
      </c>
      <c r="D67" s="11" t="s">
        <v>7</v>
      </c>
      <c r="E67" s="3">
        <v>42528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s="4" customFormat="1" ht="14" customHeight="1">
      <c r="A68" s="1" t="s">
        <v>113</v>
      </c>
      <c r="B68" s="2" t="s">
        <v>88</v>
      </c>
      <c r="C68" s="2">
        <v>2.2000000000000002</v>
      </c>
      <c r="D68" s="11" t="s">
        <v>7</v>
      </c>
      <c r="E68" s="3">
        <v>42528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s="4" customFormat="1" ht="14" customHeight="1">
      <c r="A69" s="1" t="s">
        <v>172</v>
      </c>
      <c r="B69" s="2" t="s">
        <v>48</v>
      </c>
      <c r="C69" s="2">
        <v>36</v>
      </c>
      <c r="D69" s="11" t="s">
        <v>7</v>
      </c>
      <c r="E69" s="3">
        <v>42528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s="4" customFormat="1" ht="14" customHeight="1">
      <c r="A70" s="1" t="s">
        <v>173</v>
      </c>
      <c r="B70" s="2" t="s">
        <v>48</v>
      </c>
      <c r="C70" s="2">
        <v>110</v>
      </c>
      <c r="D70" s="11" t="s">
        <v>7</v>
      </c>
      <c r="E70" s="3">
        <v>42528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s="4" customFormat="1" ht="14" customHeight="1">
      <c r="A71" s="1" t="s">
        <v>175</v>
      </c>
      <c r="B71" s="18" t="s">
        <v>86</v>
      </c>
      <c r="C71" s="2">
        <v>270.7</v>
      </c>
      <c r="D71" s="11" t="s">
        <v>7</v>
      </c>
      <c r="E71" s="3">
        <v>42528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s="4" customFormat="1" ht="14" customHeight="1">
      <c r="A72" s="1" t="s">
        <v>176</v>
      </c>
      <c r="B72" s="18" t="s">
        <v>86</v>
      </c>
      <c r="C72" s="2">
        <v>387</v>
      </c>
      <c r="D72" s="11" t="s">
        <v>7</v>
      </c>
      <c r="E72" s="3">
        <v>42528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s="4" customFormat="1" ht="14" customHeight="1">
      <c r="A73" s="1" t="s">
        <v>177</v>
      </c>
      <c r="B73" s="2"/>
      <c r="C73" s="2">
        <v>2.06</v>
      </c>
      <c r="D73" s="11" t="s">
        <v>7</v>
      </c>
      <c r="E73" s="3">
        <v>42528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 s="4" customFormat="1" ht="14" customHeight="1">
      <c r="A74" s="1" t="s">
        <v>178</v>
      </c>
      <c r="B74" s="2" t="s">
        <v>125</v>
      </c>
      <c r="C74" s="2">
        <v>41.96</v>
      </c>
      <c r="D74" s="11" t="s">
        <v>7</v>
      </c>
      <c r="E74" s="3">
        <v>42528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 s="4" customFormat="1" ht="14" customHeight="1">
      <c r="A75" s="1" t="s">
        <v>179</v>
      </c>
      <c r="B75" s="2" t="s">
        <v>189</v>
      </c>
      <c r="C75" s="2">
        <v>350</v>
      </c>
      <c r="D75" s="11" t="s">
        <v>7</v>
      </c>
      <c r="E75" s="3">
        <v>42528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 s="4" customFormat="1" ht="14" customHeight="1">
      <c r="A76" s="1" t="s">
        <v>180</v>
      </c>
      <c r="B76" s="2" t="s">
        <v>190</v>
      </c>
      <c r="C76" s="2">
        <v>1</v>
      </c>
      <c r="D76" s="11" t="s">
        <v>7</v>
      </c>
      <c r="E76" s="3">
        <v>42528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 s="4" customFormat="1" ht="14" customHeight="1">
      <c r="A77" s="1" t="s">
        <v>181</v>
      </c>
      <c r="B77" s="2" t="s">
        <v>191</v>
      </c>
      <c r="C77" s="2">
        <v>14.7</v>
      </c>
      <c r="D77" s="11" t="s">
        <v>7</v>
      </c>
      <c r="E77" s="3">
        <v>42528</v>
      </c>
      <c r="F77" s="1" t="s">
        <v>193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 s="4" customFormat="1" ht="14" customHeight="1">
      <c r="A78" s="1" t="s">
        <v>182</v>
      </c>
      <c r="B78" s="2" t="s">
        <v>191</v>
      </c>
      <c r="C78" s="2">
        <v>13.1</v>
      </c>
      <c r="D78" s="11" t="s">
        <v>7</v>
      </c>
      <c r="E78" s="3">
        <v>42528</v>
      </c>
      <c r="F78" s="1" t="s">
        <v>193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 s="4" customFormat="1" ht="14" customHeight="1">
      <c r="A79" s="1" t="s">
        <v>183</v>
      </c>
      <c r="B79" s="2" t="s">
        <v>192</v>
      </c>
      <c r="C79" s="2">
        <v>13.7</v>
      </c>
      <c r="D79" s="11" t="s">
        <v>7</v>
      </c>
      <c r="E79" s="3">
        <v>42528</v>
      </c>
      <c r="F79" s="1" t="s">
        <v>193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 s="4" customFormat="1" ht="14" customHeight="1">
      <c r="A80" s="1"/>
      <c r="B80" s="2"/>
      <c r="C80" s="2"/>
      <c r="D80" s="2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 s="4" customFormat="1" ht="14" customHeight="1">
      <c r="A81" s="5" t="s">
        <v>194</v>
      </c>
      <c r="B81" s="2"/>
      <c r="C81" s="2"/>
      <c r="D81" s="2"/>
      <c r="E81" s="3"/>
      <c r="F81" s="1" t="s">
        <v>195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 s="4" customFormat="1" ht="14" customHeight="1">
      <c r="A82" s="1" t="s">
        <v>91</v>
      </c>
      <c r="B82" s="2" t="s">
        <v>102</v>
      </c>
      <c r="C82" s="16">
        <v>1.2999400000000001</v>
      </c>
      <c r="D82" s="11" t="s">
        <v>7</v>
      </c>
      <c r="E82" s="3">
        <v>42852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 s="4" customFormat="1" ht="14" customHeight="1">
      <c r="A83" s="1" t="s">
        <v>196</v>
      </c>
      <c r="B83" s="2" t="s">
        <v>106</v>
      </c>
      <c r="C83" s="2">
        <v>10</v>
      </c>
      <c r="D83" s="11" t="s">
        <v>8</v>
      </c>
      <c r="E83" s="3">
        <v>42761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 s="4" customFormat="1" ht="14" customHeight="1">
      <c r="A84" s="1" t="s">
        <v>199</v>
      </c>
      <c r="B84" s="2"/>
      <c r="C84" s="20">
        <v>60000000</v>
      </c>
      <c r="D84" s="11" t="s">
        <v>7</v>
      </c>
      <c r="E84" s="3">
        <v>42528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100" spans="1:1">
      <c r="A100" s="28" t="s">
        <v>219</v>
      </c>
    </row>
    <row r="101" spans="1:1">
      <c r="A101" s="31" t="s">
        <v>220</v>
      </c>
    </row>
  </sheetData>
  <phoneticPr fontId="5" type="noConversion"/>
  <pageMargins left="0.75" right="0.75" top="1" bottom="1" header="0.5" footer="0.5"/>
  <pageSetup scale="81" fitToHeight="2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8"/>
  <sheetViews>
    <sheetView workbookViewId="0">
      <selection sqref="A1:J20"/>
    </sheetView>
  </sheetViews>
  <sheetFormatPr baseColWidth="10" defaultColWidth="8.7109375" defaultRowHeight="13" x14ac:dyDescent="0"/>
  <cols>
    <col min="1" max="1" width="37.5703125" customWidth="1"/>
    <col min="2" max="2" width="5.7109375" customWidth="1"/>
    <col min="3" max="7" width="5.140625" customWidth="1"/>
    <col min="8" max="8" width="7.140625" customWidth="1"/>
    <col min="9" max="9" width="8.140625" customWidth="1"/>
    <col min="10" max="10" width="14.42578125" customWidth="1"/>
    <col min="11" max="256" width="11" customWidth="1"/>
  </cols>
  <sheetData>
    <row r="1" spans="1:256" s="4" customFormat="1" ht="14" customHeight="1">
      <c r="A1" s="5" t="s">
        <v>257</v>
      </c>
      <c r="B1" s="2"/>
      <c r="C1" s="2"/>
      <c r="D1" s="2"/>
      <c r="E1" s="2"/>
      <c r="F1" s="2"/>
      <c r="G1" s="2"/>
      <c r="H1" s="2"/>
      <c r="I1" s="3"/>
      <c r="J1" s="6">
        <v>42613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" customFormat="1" ht="14" customHeight="1">
      <c r="A2" s="7" t="s">
        <v>223</v>
      </c>
      <c r="B2" s="8" t="s">
        <v>1</v>
      </c>
      <c r="C2" s="278" t="s">
        <v>224</v>
      </c>
      <c r="D2" s="279"/>
      <c r="E2" s="279"/>
      <c r="F2" s="279"/>
      <c r="G2" s="280"/>
      <c r="H2" s="8" t="s">
        <v>3</v>
      </c>
      <c r="I2" s="9" t="s">
        <v>4</v>
      </c>
      <c r="J2" s="7" t="s">
        <v>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4" customHeight="1">
      <c r="A3" s="8"/>
      <c r="B3" s="8"/>
      <c r="C3" s="35">
        <v>1.8</v>
      </c>
      <c r="D3" s="8">
        <v>2</v>
      </c>
      <c r="E3" s="8">
        <v>5</v>
      </c>
      <c r="F3" s="8">
        <v>40</v>
      </c>
      <c r="G3" s="36">
        <v>80</v>
      </c>
      <c r="H3" s="8"/>
      <c r="I3" s="8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4" customFormat="1" ht="14" customHeight="1">
      <c r="A4" s="1"/>
      <c r="B4"/>
      <c r="C4" s="37"/>
      <c r="D4" s="38"/>
      <c r="E4" s="38"/>
      <c r="F4" s="38"/>
      <c r="G4" s="39"/>
      <c r="H4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4" customFormat="1" ht="14" customHeight="1">
      <c r="A5" s="5" t="s">
        <v>225</v>
      </c>
      <c r="B5" s="2"/>
      <c r="C5" s="33"/>
      <c r="D5" s="2"/>
      <c r="E5" s="2"/>
      <c r="F5" s="2"/>
      <c r="G5" s="34"/>
      <c r="H5" s="2"/>
      <c r="I5" s="3"/>
      <c r="J5" s="1" t="s">
        <v>226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4" customFormat="1" ht="14" customHeight="1">
      <c r="A6" s="10" t="s">
        <v>227</v>
      </c>
      <c r="B6" s="11" t="s">
        <v>86</v>
      </c>
      <c r="C6" s="33">
        <v>15</v>
      </c>
      <c r="D6" s="2"/>
      <c r="E6" s="2">
        <v>40</v>
      </c>
      <c r="F6" s="2"/>
      <c r="G6" s="34">
        <v>150</v>
      </c>
      <c r="H6" s="11" t="s">
        <v>8</v>
      </c>
      <c r="I6" s="3">
        <v>42613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4" customFormat="1" ht="14" customHeight="1">
      <c r="A7" s="10" t="s">
        <v>228</v>
      </c>
      <c r="B7" s="11" t="s">
        <v>86</v>
      </c>
      <c r="C7" s="33">
        <v>40</v>
      </c>
      <c r="D7" s="2"/>
      <c r="E7" s="2">
        <v>50</v>
      </c>
      <c r="F7" s="2"/>
      <c r="G7" s="34">
        <v>200</v>
      </c>
      <c r="H7" s="11" t="s">
        <v>8</v>
      </c>
      <c r="I7" s="3">
        <v>42613</v>
      </c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4" customFormat="1" ht="14" customHeight="1">
      <c r="A8" s="10" t="s">
        <v>229</v>
      </c>
      <c r="B8" s="11" t="s">
        <v>86</v>
      </c>
      <c r="C8" s="33">
        <v>45</v>
      </c>
      <c r="D8" s="2"/>
      <c r="E8" s="2">
        <v>90</v>
      </c>
      <c r="F8" s="2"/>
      <c r="G8" s="34">
        <v>1200</v>
      </c>
      <c r="H8" s="11" t="s">
        <v>8</v>
      </c>
      <c r="I8" s="3">
        <v>42613</v>
      </c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4" customFormat="1" ht="14" customHeight="1">
      <c r="A9" s="1"/>
      <c r="B9" s="2"/>
      <c r="C9" s="33"/>
      <c r="D9" s="2"/>
      <c r="E9" s="2"/>
      <c r="F9" s="2"/>
      <c r="G9" s="34"/>
      <c r="H9" s="1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4" customFormat="1" ht="14" customHeight="1">
      <c r="A10" s="5" t="s">
        <v>230</v>
      </c>
      <c r="B10" s="2"/>
      <c r="C10" s="33"/>
      <c r="D10" s="2"/>
      <c r="E10" s="2"/>
      <c r="F10" s="2"/>
      <c r="G10" s="34"/>
      <c r="H10" s="11"/>
      <c r="I10" s="3"/>
      <c r="J10" s="1" t="s">
        <v>226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4" customFormat="1" ht="14" customHeight="1">
      <c r="A11" s="10" t="s">
        <v>227</v>
      </c>
      <c r="B11" s="11" t="s">
        <v>86</v>
      </c>
      <c r="C11" s="40">
        <v>16</v>
      </c>
      <c r="D11" s="11"/>
      <c r="E11" s="11">
        <v>40</v>
      </c>
      <c r="F11" s="11"/>
      <c r="G11" s="41">
        <v>150</v>
      </c>
      <c r="H11" s="11" t="s">
        <v>8</v>
      </c>
      <c r="I11" s="3">
        <v>42613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4" customFormat="1" ht="14" customHeight="1">
      <c r="A12" s="10" t="s">
        <v>231</v>
      </c>
      <c r="B12" s="11" t="s">
        <v>86</v>
      </c>
      <c r="C12" s="40">
        <v>43</v>
      </c>
      <c r="D12" s="11"/>
      <c r="E12" s="11">
        <v>45</v>
      </c>
      <c r="F12" s="11"/>
      <c r="G12" s="41">
        <v>200</v>
      </c>
      <c r="H12" s="11" t="s">
        <v>8</v>
      </c>
      <c r="I12" s="3">
        <v>42613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4" customFormat="1" ht="14" customHeight="1">
      <c r="A13" s="10" t="s">
        <v>232</v>
      </c>
      <c r="B13" s="11" t="s">
        <v>86</v>
      </c>
      <c r="C13" s="40">
        <v>50</v>
      </c>
      <c r="D13" s="11"/>
      <c r="E13" s="11">
        <v>50</v>
      </c>
      <c r="F13" s="11"/>
      <c r="G13" s="41">
        <v>900</v>
      </c>
      <c r="H13" s="11" t="s">
        <v>8</v>
      </c>
      <c r="I13" s="3">
        <v>42613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4" customFormat="1" ht="14" customHeight="1">
      <c r="A14" s="1"/>
      <c r="B14" s="2"/>
      <c r="C14" s="33"/>
      <c r="D14" s="2"/>
      <c r="E14" s="2"/>
      <c r="F14" s="2"/>
      <c r="G14" s="34"/>
      <c r="H14" s="2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4" customFormat="1" ht="14" customHeight="1">
      <c r="A15" s="5" t="s">
        <v>136</v>
      </c>
      <c r="B15" s="2"/>
      <c r="C15" s="33"/>
      <c r="D15" s="2"/>
      <c r="E15" s="2"/>
      <c r="F15" s="2"/>
      <c r="G15" s="34"/>
      <c r="H15" s="2"/>
      <c r="I15" s="3"/>
      <c r="J15" s="1" t="s">
        <v>126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4" customFormat="1" ht="14" customHeight="1">
      <c r="A16" s="1" t="s">
        <v>233</v>
      </c>
      <c r="B16" s="2" t="s">
        <v>86</v>
      </c>
      <c r="C16" s="33"/>
      <c r="D16" s="2">
        <v>0.2</v>
      </c>
      <c r="E16" s="2">
        <v>3</v>
      </c>
      <c r="F16" s="2"/>
      <c r="G16" s="34">
        <v>75</v>
      </c>
      <c r="H16" s="11" t="s">
        <v>7</v>
      </c>
      <c r="I16" s="3">
        <v>42528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4" customFormat="1" ht="14" customHeight="1">
      <c r="A17" s="1"/>
      <c r="B17" s="2"/>
      <c r="C17" s="33"/>
      <c r="D17" s="2"/>
      <c r="E17" s="2"/>
      <c r="F17" s="2"/>
      <c r="G17" s="34"/>
      <c r="H17" s="2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4" customFormat="1" ht="14" customHeight="1">
      <c r="A18" s="5" t="s">
        <v>194</v>
      </c>
      <c r="B18" s="2"/>
      <c r="C18" s="33"/>
      <c r="D18" s="2"/>
      <c r="E18" s="2"/>
      <c r="F18" s="2"/>
      <c r="G18" s="34"/>
      <c r="H18" s="2"/>
      <c r="I18" s="3"/>
      <c r="J18" s="1" t="s">
        <v>195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4" customFormat="1" ht="14" customHeight="1">
      <c r="A19" s="1" t="s">
        <v>234</v>
      </c>
      <c r="B19" s="2" t="s">
        <v>86</v>
      </c>
      <c r="C19" s="33"/>
      <c r="D19" s="2">
        <v>0.05</v>
      </c>
      <c r="E19" s="2">
        <v>0.64</v>
      </c>
      <c r="F19" s="2">
        <v>3.78</v>
      </c>
      <c r="G19" s="34"/>
      <c r="H19" s="11" t="s">
        <v>7</v>
      </c>
      <c r="I19" s="3">
        <v>42528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4" customFormat="1" ht="14" customHeight="1">
      <c r="A20" s="1" t="s">
        <v>235</v>
      </c>
      <c r="B20" s="2" t="s">
        <v>86</v>
      </c>
      <c r="C20" s="33"/>
      <c r="D20" s="2">
        <v>0.06</v>
      </c>
      <c r="E20" s="2">
        <v>0.32</v>
      </c>
      <c r="F20" s="2">
        <v>5.94</v>
      </c>
      <c r="G20" s="34"/>
      <c r="H20" s="11" t="s">
        <v>7</v>
      </c>
      <c r="I20" s="3">
        <v>42528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8" spans="1:256">
      <c r="A28" s="11"/>
    </row>
  </sheetData>
  <mergeCells count="1">
    <mergeCell ref="C2:G2"/>
  </mergeCells>
  <phoneticPr fontId="5" type="noConversion"/>
  <pageMargins left="0.75" right="0.75" top="1" bottom="1" header="0.5" footer="0.5"/>
  <pageSetup scale="73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122"/>
  <sheetViews>
    <sheetView workbookViewId="0">
      <selection activeCell="E1" sqref="E1:E65536"/>
    </sheetView>
  </sheetViews>
  <sheetFormatPr baseColWidth="10" defaultColWidth="8.7109375" defaultRowHeight="13" x14ac:dyDescent="0"/>
  <cols>
    <col min="1" max="1" width="28.5703125" customWidth="1"/>
    <col min="2" max="4" width="7.140625" customWidth="1"/>
    <col min="5" max="5" width="9" style="55" customWidth="1"/>
    <col min="6" max="6" width="31.85546875" customWidth="1"/>
    <col min="7" max="256" width="11" customWidth="1"/>
  </cols>
  <sheetData>
    <row r="1" spans="1:254" s="4" customFormat="1" ht="14" customHeight="1">
      <c r="A1" s="5" t="s">
        <v>643</v>
      </c>
      <c r="B1" s="2"/>
      <c r="C1" s="2"/>
      <c r="D1" s="2"/>
      <c r="E1" s="52"/>
      <c r="F1" s="200" t="s">
        <v>1024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4" customHeight="1">
      <c r="A2" s="7" t="s">
        <v>0</v>
      </c>
      <c r="B2" s="8" t="s">
        <v>1</v>
      </c>
      <c r="C2" s="8" t="s">
        <v>2</v>
      </c>
      <c r="D2" s="8" t="s">
        <v>3</v>
      </c>
      <c r="E2" s="53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4" spans="1:254" s="4" customFormat="1" ht="14" customHeight="1">
      <c r="A4" s="23" t="s">
        <v>217</v>
      </c>
      <c r="B4" s="24"/>
      <c r="C4" s="24" t="s">
        <v>473</v>
      </c>
      <c r="D4" s="25" t="s">
        <v>7</v>
      </c>
      <c r="E4" s="52">
        <v>42730</v>
      </c>
      <c r="F4" s="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4" customFormat="1" ht="14" customHeight="1">
      <c r="A5" s="23"/>
      <c r="B5" s="24"/>
      <c r="C5" s="24"/>
      <c r="D5" s="25"/>
      <c r="E5" s="52"/>
      <c r="F5" s="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4" customFormat="1" ht="14" customHeight="1">
      <c r="A6" s="5" t="s">
        <v>207</v>
      </c>
      <c r="B6" s="2"/>
      <c r="C6" s="2"/>
      <c r="D6" s="2"/>
      <c r="E6" s="52"/>
      <c r="F6" s="5" t="s">
        <v>893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s="4" customFormat="1" ht="14" customHeight="1">
      <c r="A7" s="23"/>
      <c r="B7" s="24"/>
      <c r="C7" s="27"/>
      <c r="D7" s="25"/>
      <c r="E7" s="52"/>
      <c r="F7" s="2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4" customFormat="1" ht="14" customHeight="1">
      <c r="A8" s="5" t="s">
        <v>646</v>
      </c>
      <c r="B8" s="2"/>
      <c r="C8" s="2"/>
      <c r="D8" s="2"/>
      <c r="E8" s="52"/>
      <c r="F8" s="1" t="s">
        <v>1025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4" customFormat="1" ht="14" customHeight="1">
      <c r="A9" s="1" t="s">
        <v>49</v>
      </c>
      <c r="B9" s="2" t="s">
        <v>48</v>
      </c>
      <c r="C9" s="2">
        <v>133.30000000000001</v>
      </c>
      <c r="D9" s="11" t="s">
        <v>908</v>
      </c>
      <c r="E9" s="52">
        <v>42746</v>
      </c>
      <c r="F9" s="1" t="s">
        <v>647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s="4" customFormat="1" ht="14" customHeight="1">
      <c r="A10" s="1" t="s">
        <v>925</v>
      </c>
      <c r="B10" s="2" t="s">
        <v>48</v>
      </c>
      <c r="C10" s="2">
        <v>121.7</v>
      </c>
      <c r="D10" s="11" t="s">
        <v>908</v>
      </c>
      <c r="E10" s="52">
        <v>42746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s="4" customFormat="1" ht="14" customHeight="1">
      <c r="A11" s="1" t="s">
        <v>648</v>
      </c>
      <c r="B11" s="2" t="s">
        <v>48</v>
      </c>
      <c r="C11" s="2">
        <v>39.4</v>
      </c>
      <c r="D11" s="11" t="s">
        <v>908</v>
      </c>
      <c r="E11" s="52">
        <v>42747</v>
      </c>
      <c r="F11" s="1" t="s">
        <v>649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4" customFormat="1" ht="14" customHeight="1">
      <c r="A12" s="1" t="s">
        <v>650</v>
      </c>
      <c r="B12" s="2" t="s">
        <v>48</v>
      </c>
      <c r="C12" s="2">
        <v>42.5</v>
      </c>
      <c r="D12" s="11" t="s">
        <v>908</v>
      </c>
      <c r="E12" s="52">
        <v>42747</v>
      </c>
      <c r="F12" s="1" t="s">
        <v>651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4" customFormat="1" ht="14" customHeight="1">
      <c r="A13" s="1" t="s">
        <v>652</v>
      </c>
      <c r="B13" s="2" t="s">
        <v>48</v>
      </c>
      <c r="C13" s="2">
        <v>49.3</v>
      </c>
      <c r="D13" s="11" t="s">
        <v>908</v>
      </c>
      <c r="E13" s="52">
        <v>42747</v>
      </c>
      <c r="F13" s="1" t="s">
        <v>653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s="4" customFormat="1" ht="14" customHeight="1">
      <c r="A14" s="1" t="s">
        <v>654</v>
      </c>
      <c r="B14" s="2" t="s">
        <v>48</v>
      </c>
      <c r="C14" s="2">
        <v>43.6</v>
      </c>
      <c r="D14" s="11" t="s">
        <v>908</v>
      </c>
      <c r="E14" s="52">
        <v>42747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4" customFormat="1" ht="14" customHeight="1">
      <c r="A15" s="1" t="s">
        <v>655</v>
      </c>
      <c r="B15" s="2" t="s">
        <v>48</v>
      </c>
      <c r="C15" s="2">
        <v>89</v>
      </c>
      <c r="D15" s="11" t="s">
        <v>908</v>
      </c>
      <c r="E15" s="52">
        <v>42747</v>
      </c>
      <c r="F15" s="1" t="s">
        <v>656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4" customFormat="1" ht="14" customHeight="1">
      <c r="A16" s="1" t="s">
        <v>657</v>
      </c>
      <c r="B16" s="2" t="s">
        <v>658</v>
      </c>
      <c r="C16" s="2">
        <v>-11.5</v>
      </c>
      <c r="D16" s="11" t="s">
        <v>908</v>
      </c>
      <c r="E16" s="52">
        <v>42746</v>
      </c>
      <c r="F16" s="51" t="s">
        <v>659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s="4" customFormat="1" ht="14" customHeight="1">
      <c r="A17" s="1" t="s">
        <v>660</v>
      </c>
      <c r="B17" s="2" t="s">
        <v>324</v>
      </c>
      <c r="C17" s="2">
        <v>-1.53295</v>
      </c>
      <c r="D17" s="11" t="s">
        <v>908</v>
      </c>
      <c r="E17" s="52">
        <v>42746</v>
      </c>
      <c r="F17" s="51" t="s">
        <v>325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s="4" customFormat="1" ht="14" customHeight="1">
      <c r="A18" s="1" t="s">
        <v>661</v>
      </c>
      <c r="B18" s="2" t="s">
        <v>658</v>
      </c>
      <c r="C18" s="2">
        <v>11</v>
      </c>
      <c r="D18" s="11" t="s">
        <v>908</v>
      </c>
      <c r="E18" s="52">
        <v>42746</v>
      </c>
      <c r="F18" s="51" t="s">
        <v>662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s="4" customFormat="1" ht="14" customHeight="1">
      <c r="A19" s="1" t="s">
        <v>663</v>
      </c>
      <c r="B19" s="2" t="s">
        <v>324</v>
      </c>
      <c r="C19" s="2">
        <v>1.3387</v>
      </c>
      <c r="D19" s="11" t="s">
        <v>908</v>
      </c>
      <c r="E19" s="52">
        <v>42746</v>
      </c>
      <c r="F19" s="51" t="s">
        <v>325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s="4" customFormat="1" ht="14" customHeight="1">
      <c r="A20" s="1" t="s">
        <v>664</v>
      </c>
      <c r="B20" s="2" t="s">
        <v>324</v>
      </c>
      <c r="C20" s="2">
        <v>-0.311</v>
      </c>
      <c r="D20" s="11" t="s">
        <v>908</v>
      </c>
      <c r="E20" s="52">
        <v>42746</v>
      </c>
      <c r="F20" s="51" t="s">
        <v>665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s="4" customFormat="1" ht="14" customHeight="1">
      <c r="A21" s="1" t="s">
        <v>666</v>
      </c>
      <c r="B21" s="2" t="s">
        <v>667</v>
      </c>
      <c r="C21" s="2">
        <v>-3.7848699999999999E-2</v>
      </c>
      <c r="D21" s="11" t="s">
        <v>908</v>
      </c>
      <c r="E21" s="52">
        <v>42746</v>
      </c>
      <c r="F21" s="51" t="s">
        <v>325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4" customFormat="1" ht="14" customHeight="1">
      <c r="A22" s="1" t="s">
        <v>668</v>
      </c>
      <c r="B22" s="2" t="s">
        <v>324</v>
      </c>
      <c r="C22" s="2">
        <f>0.35*C20</f>
        <v>-0.10884999999999999</v>
      </c>
      <c r="D22" s="11" t="s">
        <v>908</v>
      </c>
      <c r="E22" s="52">
        <v>42747</v>
      </c>
      <c r="F22" s="51" t="s">
        <v>669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4" customFormat="1" ht="14" customHeight="1">
      <c r="A23" s="1" t="s">
        <v>670</v>
      </c>
      <c r="B23" s="2" t="s">
        <v>667</v>
      </c>
      <c r="C23" s="2">
        <f>0.35*C21</f>
        <v>-1.3247044999999999E-2</v>
      </c>
      <c r="D23" s="11" t="s">
        <v>908</v>
      </c>
      <c r="E23" s="52">
        <v>42747</v>
      </c>
      <c r="F23" s="5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4" customFormat="1" ht="14" customHeight="1">
      <c r="A24" s="1" t="s">
        <v>671</v>
      </c>
      <c r="B24" s="2" t="s">
        <v>324</v>
      </c>
      <c r="C24" s="2">
        <f>0.85*C20</f>
        <v>-0.26434999999999997</v>
      </c>
      <c r="D24" s="11" t="s">
        <v>908</v>
      </c>
      <c r="E24" s="52">
        <v>42747</v>
      </c>
      <c r="F24" s="51" t="s">
        <v>672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4" customFormat="1" ht="14" customHeight="1">
      <c r="A25" s="1" t="s">
        <v>673</v>
      </c>
      <c r="B25" s="2" t="s">
        <v>667</v>
      </c>
      <c r="C25" s="2">
        <f>0.85*C21</f>
        <v>-3.2171394999999998E-2</v>
      </c>
      <c r="D25" s="11" t="s">
        <v>908</v>
      </c>
      <c r="E25" s="52">
        <v>42747</v>
      </c>
      <c r="F25" s="5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4" customFormat="1" ht="14" customHeight="1">
      <c r="A26" s="1"/>
      <c r="B26" s="2"/>
      <c r="C26" s="2"/>
      <c r="D26" s="11"/>
      <c r="E26" s="52"/>
      <c r="F26" s="5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s="4" customFormat="1" ht="14" customHeight="1">
      <c r="A27" s="5" t="s">
        <v>674</v>
      </c>
      <c r="B27" s="2"/>
      <c r="C27" s="2"/>
      <c r="D27" s="11"/>
      <c r="E27" s="52"/>
      <c r="F27" s="5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s="4" customFormat="1" ht="14" customHeight="1">
      <c r="A28" s="1" t="s">
        <v>323</v>
      </c>
      <c r="B28" s="2"/>
      <c r="C28" s="2" t="s">
        <v>675</v>
      </c>
      <c r="D28" s="11" t="s">
        <v>7</v>
      </c>
      <c r="E28" s="52">
        <v>42747</v>
      </c>
      <c r="F28" s="5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s="4" customFormat="1" ht="14" customHeight="1">
      <c r="A29" s="1" t="s">
        <v>676</v>
      </c>
      <c r="B29" s="2"/>
      <c r="C29" s="2" t="s">
        <v>677</v>
      </c>
      <c r="D29" s="11" t="s">
        <v>7</v>
      </c>
      <c r="E29" s="52">
        <v>42747</v>
      </c>
      <c r="F29" s="51" t="s">
        <v>678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4" customFormat="1" ht="14" customHeight="1">
      <c r="A30" s="1" t="s">
        <v>679</v>
      </c>
      <c r="B30" s="2"/>
      <c r="C30" s="2" t="s">
        <v>680</v>
      </c>
      <c r="D30" s="11" t="s">
        <v>7</v>
      </c>
      <c r="E30" s="52">
        <v>42747</v>
      </c>
      <c r="F30" s="5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s="4" customFormat="1" ht="14" customHeight="1">
      <c r="A31" s="1" t="s">
        <v>681</v>
      </c>
      <c r="B31" s="2" t="s">
        <v>324</v>
      </c>
      <c r="C31" s="2">
        <v>1.17</v>
      </c>
      <c r="D31" s="11" t="s">
        <v>7</v>
      </c>
      <c r="E31" s="52">
        <v>42747</v>
      </c>
      <c r="F31" s="51" t="s">
        <v>682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s="4" customFormat="1" ht="14" customHeight="1">
      <c r="A32" s="1" t="s">
        <v>683</v>
      </c>
      <c r="B32" s="2" t="s">
        <v>324</v>
      </c>
      <c r="C32" s="2">
        <v>1.22</v>
      </c>
      <c r="D32" s="11" t="s">
        <v>7</v>
      </c>
      <c r="E32" s="52">
        <v>42747</v>
      </c>
      <c r="F32" s="51" t="s">
        <v>684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s="4" customFormat="1" ht="14" customHeight="1">
      <c r="A33" s="1" t="s">
        <v>685</v>
      </c>
      <c r="B33" s="2" t="s">
        <v>686</v>
      </c>
      <c r="C33" s="2">
        <v>30</v>
      </c>
      <c r="D33" s="11" t="s">
        <v>7</v>
      </c>
      <c r="E33" s="52">
        <v>42747</v>
      </c>
      <c r="F33" s="5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s="4" customFormat="1" ht="14" customHeight="1">
      <c r="A34" s="1" t="s">
        <v>687</v>
      </c>
      <c r="B34" s="2" t="s">
        <v>688</v>
      </c>
      <c r="C34" s="19">
        <v>-1.1000000000000001E-3</v>
      </c>
      <c r="D34" s="11" t="s">
        <v>7</v>
      </c>
      <c r="E34" s="52">
        <v>42747</v>
      </c>
      <c r="F34" s="51" t="s">
        <v>689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4" customFormat="1" ht="14" customHeight="1">
      <c r="A35" s="1" t="s">
        <v>926</v>
      </c>
      <c r="B35" s="2" t="s">
        <v>927</v>
      </c>
      <c r="C35" s="2">
        <v>1000</v>
      </c>
      <c r="D35" s="2" t="s">
        <v>8</v>
      </c>
      <c r="E35" s="52">
        <v>42760</v>
      </c>
      <c r="F35" s="51" t="s">
        <v>928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4" customFormat="1" ht="14" customHeight="1">
      <c r="A36" s="1"/>
      <c r="B36" s="2"/>
      <c r="C36" s="2"/>
      <c r="D36" s="11"/>
      <c r="E36" s="52"/>
      <c r="F36" s="5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4" customFormat="1" ht="14" customHeight="1">
      <c r="A37" s="5" t="s">
        <v>690</v>
      </c>
      <c r="B37" s="2"/>
      <c r="C37" s="2"/>
      <c r="D37" s="11"/>
      <c r="E37" s="52"/>
      <c r="F37" s="5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4" customFormat="1" ht="14" customHeight="1">
      <c r="A38" s="1" t="s">
        <v>691</v>
      </c>
      <c r="B38" s="2" t="s">
        <v>311</v>
      </c>
      <c r="C38" s="2" t="s">
        <v>312</v>
      </c>
      <c r="D38" s="11" t="s">
        <v>7</v>
      </c>
      <c r="E38" s="52">
        <v>42625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4" customFormat="1" ht="14" customHeight="1">
      <c r="A39" s="1" t="s">
        <v>692</v>
      </c>
      <c r="B39" s="2" t="s">
        <v>311</v>
      </c>
      <c r="C39" s="2" t="s">
        <v>929</v>
      </c>
      <c r="D39" s="2" t="s">
        <v>8</v>
      </c>
      <c r="E39" s="52">
        <v>42758</v>
      </c>
      <c r="F39" s="1" t="s">
        <v>930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s="4" customFormat="1" ht="14" customHeight="1">
      <c r="A40" s="1" t="s">
        <v>931</v>
      </c>
      <c r="B40" s="2" t="s">
        <v>48</v>
      </c>
      <c r="C40" s="2">
        <v>0.127</v>
      </c>
      <c r="D40" s="2" t="s">
        <v>8</v>
      </c>
      <c r="E40" s="52">
        <v>42760</v>
      </c>
      <c r="F40" s="1" t="s">
        <v>932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s="4" customFormat="1" ht="14" customHeight="1">
      <c r="A41" s="1" t="s">
        <v>313</v>
      </c>
      <c r="B41" s="2" t="s">
        <v>88</v>
      </c>
      <c r="C41" s="2">
        <v>3</v>
      </c>
      <c r="D41" s="11" t="s">
        <v>7</v>
      </c>
      <c r="E41" s="52">
        <v>42625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s="4" customFormat="1" ht="14" customHeight="1">
      <c r="A42" s="1" t="s">
        <v>693</v>
      </c>
      <c r="B42" s="2" t="s">
        <v>88</v>
      </c>
      <c r="C42" s="2">
        <v>0.1</v>
      </c>
      <c r="D42" s="2" t="s">
        <v>8</v>
      </c>
      <c r="E42" s="52">
        <v>42758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s="4" customFormat="1" ht="14" customHeight="1">
      <c r="A43" s="1" t="s">
        <v>694</v>
      </c>
      <c r="B43" s="2" t="s">
        <v>695</v>
      </c>
      <c r="C43" s="2">
        <v>18</v>
      </c>
      <c r="D43" s="2" t="s">
        <v>8</v>
      </c>
      <c r="E43" s="52">
        <v>42747</v>
      </c>
      <c r="F43" s="1" t="s">
        <v>696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s="4" customFormat="1" ht="14" customHeight="1">
      <c r="A44" s="1" t="s">
        <v>697</v>
      </c>
      <c r="B44" s="2" t="s">
        <v>695</v>
      </c>
      <c r="C44" s="2">
        <v>45</v>
      </c>
      <c r="D44" s="2" t="s">
        <v>8</v>
      </c>
      <c r="E44" s="52">
        <v>42747</v>
      </c>
      <c r="F44" s="51" t="s">
        <v>933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s="4" customFormat="1" ht="14" customHeight="1">
      <c r="A45" s="1" t="s">
        <v>698</v>
      </c>
      <c r="B45" s="2" t="s">
        <v>695</v>
      </c>
      <c r="C45" s="2">
        <v>12</v>
      </c>
      <c r="D45" s="2" t="s">
        <v>8</v>
      </c>
      <c r="E45" s="52">
        <v>42747</v>
      </c>
      <c r="F45" s="1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s="4" customFormat="1" ht="14" customHeight="1">
      <c r="A46" s="1" t="s">
        <v>699</v>
      </c>
      <c r="B46" s="2" t="s">
        <v>695</v>
      </c>
      <c r="C46" s="2">
        <v>30</v>
      </c>
      <c r="D46" s="2" t="s">
        <v>8</v>
      </c>
      <c r="E46" s="52">
        <v>42747</v>
      </c>
      <c r="F46" s="1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s="4" customFormat="1" ht="14" customHeight="1">
      <c r="A47" s="1" t="s">
        <v>700</v>
      </c>
      <c r="B47" s="2" t="s">
        <v>695</v>
      </c>
      <c r="C47" s="2">
        <v>7.5</v>
      </c>
      <c r="D47" s="2" t="s">
        <v>8</v>
      </c>
      <c r="E47" s="52">
        <v>42747</v>
      </c>
      <c r="F47" s="1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s="4" customFormat="1" ht="14" customHeight="1">
      <c r="A48" s="1" t="s">
        <v>701</v>
      </c>
      <c r="B48" s="2" t="s">
        <v>695</v>
      </c>
      <c r="C48" s="2">
        <v>21</v>
      </c>
      <c r="D48" s="2" t="s">
        <v>8</v>
      </c>
      <c r="E48" s="52">
        <v>42747</v>
      </c>
      <c r="F48" s="1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s="4" customFormat="1" ht="14" customHeight="1">
      <c r="A49" s="1" t="s">
        <v>702</v>
      </c>
      <c r="B49" s="2" t="s">
        <v>695</v>
      </c>
      <c r="C49" s="2">
        <v>5.7</v>
      </c>
      <c r="D49" s="2" t="s">
        <v>8</v>
      </c>
      <c r="E49" s="52">
        <v>42747</v>
      </c>
      <c r="F49" s="1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s="4" customFormat="1" ht="14" customHeight="1">
      <c r="A50" s="1" t="s">
        <v>703</v>
      </c>
      <c r="B50" s="2" t="s">
        <v>695</v>
      </c>
      <c r="C50" s="2">
        <v>15</v>
      </c>
      <c r="D50" s="2" t="s">
        <v>8</v>
      </c>
      <c r="E50" s="52">
        <v>42747</v>
      </c>
      <c r="F50" s="1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s="4" customFormat="1" ht="14" customHeight="1">
      <c r="A51" s="1" t="s">
        <v>704</v>
      </c>
      <c r="B51" s="2" t="s">
        <v>695</v>
      </c>
      <c r="C51" s="2">
        <v>3.3</v>
      </c>
      <c r="D51" s="2" t="s">
        <v>8</v>
      </c>
      <c r="E51" s="52">
        <v>42747</v>
      </c>
      <c r="F51" s="1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s="4" customFormat="1" ht="14" customHeight="1">
      <c r="A52" s="1" t="s">
        <v>705</v>
      </c>
      <c r="B52" s="2" t="s">
        <v>695</v>
      </c>
      <c r="C52" s="2">
        <v>10.5</v>
      </c>
      <c r="D52" s="2" t="s">
        <v>8</v>
      </c>
      <c r="E52" s="52">
        <v>42747</v>
      </c>
      <c r="F52" s="1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s="4" customFormat="1" ht="14" customHeight="1">
      <c r="A53" s="1" t="s">
        <v>706</v>
      </c>
      <c r="B53" s="2" t="s">
        <v>695</v>
      </c>
      <c r="C53" s="2">
        <v>3</v>
      </c>
      <c r="D53" s="2" t="s">
        <v>8</v>
      </c>
      <c r="E53" s="52">
        <v>42747</v>
      </c>
      <c r="F53" s="1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s="4" customFormat="1" ht="14" customHeight="1">
      <c r="A54" s="1" t="s">
        <v>707</v>
      </c>
      <c r="B54" s="2" t="s">
        <v>695</v>
      </c>
      <c r="C54" s="2">
        <v>7.8</v>
      </c>
      <c r="D54" s="2" t="s">
        <v>8</v>
      </c>
      <c r="E54" s="52">
        <v>42747</v>
      </c>
      <c r="F54" s="1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s="4" customFormat="1" ht="14" customHeight="1">
      <c r="A55" s="1" t="s">
        <v>708</v>
      </c>
      <c r="B55" s="2" t="s">
        <v>695</v>
      </c>
      <c r="C55" s="2">
        <v>1.8</v>
      </c>
      <c r="D55" s="2" t="s">
        <v>8</v>
      </c>
      <c r="E55" s="52">
        <v>42747</v>
      </c>
      <c r="F55" s="1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s="4" customFormat="1" ht="14" customHeight="1">
      <c r="A56" s="1" t="s">
        <v>709</v>
      </c>
      <c r="B56" s="2" t="s">
        <v>695</v>
      </c>
      <c r="C56" s="2">
        <v>6</v>
      </c>
      <c r="D56" s="2" t="s">
        <v>8</v>
      </c>
      <c r="E56" s="52">
        <v>42747</v>
      </c>
      <c r="F56" s="1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s="4" customFormat="1" ht="14" customHeight="1">
      <c r="A57" s="1" t="s">
        <v>710</v>
      </c>
      <c r="B57" s="2" t="s">
        <v>695</v>
      </c>
      <c r="C57" s="2">
        <v>1.5</v>
      </c>
      <c r="D57" s="2" t="s">
        <v>8</v>
      </c>
      <c r="E57" s="52">
        <v>42747</v>
      </c>
      <c r="F57" s="1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s="4" customFormat="1" ht="14" customHeight="1">
      <c r="A58" s="1" t="s">
        <v>711</v>
      </c>
      <c r="B58" s="2" t="s">
        <v>695</v>
      </c>
      <c r="C58" s="2">
        <v>4.5</v>
      </c>
      <c r="D58" s="2" t="s">
        <v>8</v>
      </c>
      <c r="E58" s="52">
        <v>42747</v>
      </c>
      <c r="F58" s="1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s="4" customFormat="1" ht="14" customHeight="1">
      <c r="A59" s="1"/>
      <c r="B59" s="2"/>
      <c r="C59" s="2"/>
      <c r="D59" s="2"/>
      <c r="E59" s="5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ht="16.25" customHeight="1">
      <c r="A60" s="5" t="s">
        <v>712</v>
      </c>
      <c r="B60" s="2"/>
      <c r="C60" s="2"/>
      <c r="D60" s="2"/>
      <c r="E60" s="52"/>
      <c r="F60" s="1"/>
      <c r="G60" s="1"/>
    </row>
    <row r="61" spans="1:254" ht="14" customHeight="1">
      <c r="A61" s="1" t="s">
        <v>713</v>
      </c>
      <c r="B61" s="2" t="s">
        <v>48</v>
      </c>
      <c r="C61" s="2">
        <v>80</v>
      </c>
      <c r="D61" s="11" t="s">
        <v>7</v>
      </c>
      <c r="E61" s="52">
        <v>42747</v>
      </c>
      <c r="F61" s="1"/>
      <c r="G61" s="1"/>
    </row>
    <row r="62" spans="1:254" ht="14" customHeight="1">
      <c r="A62" s="1" t="s">
        <v>714</v>
      </c>
      <c r="B62" s="2" t="s">
        <v>48</v>
      </c>
      <c r="C62" s="2">
        <v>109.5</v>
      </c>
      <c r="D62" s="11" t="s">
        <v>7</v>
      </c>
      <c r="E62" s="52">
        <v>42754</v>
      </c>
      <c r="F62" s="1" t="s">
        <v>715</v>
      </c>
      <c r="G62" s="1"/>
    </row>
    <row r="63" spans="1:254" ht="14" customHeight="1">
      <c r="A63" s="1" t="s">
        <v>716</v>
      </c>
      <c r="B63" s="2" t="s">
        <v>48</v>
      </c>
      <c r="C63" s="2">
        <v>15</v>
      </c>
      <c r="D63" s="11" t="s">
        <v>7</v>
      </c>
      <c r="E63" s="52">
        <v>42754</v>
      </c>
      <c r="F63" s="1"/>
      <c r="G63" s="1"/>
    </row>
    <row r="64" spans="1:254" ht="14" customHeight="1">
      <c r="A64" s="1" t="s">
        <v>717</v>
      </c>
      <c r="B64" s="2" t="s">
        <v>48</v>
      </c>
      <c r="C64" s="2">
        <f>C62+C63</f>
        <v>124.5</v>
      </c>
      <c r="D64" s="11" t="s">
        <v>7</v>
      </c>
      <c r="E64" s="52">
        <v>42754</v>
      </c>
      <c r="F64" s="1" t="s">
        <v>718</v>
      </c>
      <c r="G64" s="1"/>
    </row>
    <row r="65" spans="1:254" ht="14" customHeight="1">
      <c r="A65" s="1" t="s">
        <v>719</v>
      </c>
      <c r="B65" s="2" t="s">
        <v>48</v>
      </c>
      <c r="C65" s="2">
        <v>20.05</v>
      </c>
      <c r="D65" s="11" t="s">
        <v>7</v>
      </c>
      <c r="E65" s="52">
        <v>42754</v>
      </c>
      <c r="F65" s="1"/>
      <c r="G65" s="1"/>
    </row>
    <row r="66" spans="1:254" ht="14" customHeight="1">
      <c r="A66" s="1" t="s">
        <v>720</v>
      </c>
      <c r="B66" s="2" t="s">
        <v>48</v>
      </c>
      <c r="C66" s="2">
        <f>(C64+C65)*2</f>
        <v>289.10000000000002</v>
      </c>
      <c r="D66" s="11" t="s">
        <v>7</v>
      </c>
      <c r="E66" s="52">
        <v>42754</v>
      </c>
      <c r="F66" s="1"/>
      <c r="G66" s="1"/>
    </row>
    <row r="67" spans="1:254" ht="14" customHeight="1">
      <c r="A67" s="1" t="s">
        <v>721</v>
      </c>
      <c r="B67" s="2" t="s">
        <v>48</v>
      </c>
      <c r="C67" s="2">
        <f>C61+C65*2</f>
        <v>120.1</v>
      </c>
      <c r="D67" s="11" t="s">
        <v>7</v>
      </c>
      <c r="E67" s="52">
        <v>42754</v>
      </c>
      <c r="F67" s="1"/>
      <c r="G67" s="1"/>
    </row>
    <row r="68" spans="1:254" s="4" customFormat="1" ht="14" customHeight="1">
      <c r="A68" s="1"/>
      <c r="B68" s="2"/>
      <c r="C68" s="2"/>
      <c r="D68" s="2"/>
      <c r="E68" s="5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ht="16.25" customHeight="1">
      <c r="A69" s="5" t="s">
        <v>722</v>
      </c>
      <c r="B69" s="2"/>
      <c r="C69" s="2"/>
      <c r="D69" s="2"/>
      <c r="E69" s="52"/>
      <c r="F69" s="1"/>
      <c r="G69" s="1"/>
    </row>
    <row r="70" spans="1:254" ht="14" customHeight="1">
      <c r="A70" s="1" t="s">
        <v>723</v>
      </c>
      <c r="B70" s="2" t="s">
        <v>724</v>
      </c>
      <c r="C70" s="2" t="s">
        <v>725</v>
      </c>
      <c r="D70" s="11" t="s">
        <v>7</v>
      </c>
      <c r="E70" s="52">
        <v>42747</v>
      </c>
      <c r="F70" s="1" t="s">
        <v>726</v>
      </c>
      <c r="G70" s="1"/>
    </row>
    <row r="71" spans="1:254" ht="14" customHeight="1">
      <c r="A71" s="1" t="s">
        <v>314</v>
      </c>
      <c r="B71" s="2" t="s">
        <v>86</v>
      </c>
      <c r="C71" s="43">
        <f>C86*C87</f>
        <v>5.3664000000000005</v>
      </c>
      <c r="D71" s="11" t="s">
        <v>7</v>
      </c>
      <c r="E71" s="52">
        <v>42754</v>
      </c>
      <c r="F71" s="1"/>
      <c r="G71" s="1"/>
    </row>
    <row r="72" spans="1:254" ht="14" customHeight="1">
      <c r="A72" s="1" t="s">
        <v>315</v>
      </c>
      <c r="B72" s="2"/>
      <c r="C72" s="2" t="s">
        <v>316</v>
      </c>
      <c r="D72" s="11" t="s">
        <v>7</v>
      </c>
      <c r="E72" s="52">
        <v>42625</v>
      </c>
      <c r="F72" s="1"/>
      <c r="G72" s="1"/>
    </row>
    <row r="73" spans="1:254" ht="14" customHeight="1">
      <c r="A73" s="1" t="s">
        <v>910</v>
      </c>
      <c r="B73" s="2"/>
      <c r="C73" s="2">
        <v>2</v>
      </c>
      <c r="D73" s="11" t="s">
        <v>7</v>
      </c>
      <c r="E73" s="52">
        <v>42754</v>
      </c>
      <c r="F73" s="1"/>
      <c r="G73" s="43"/>
    </row>
    <row r="74" spans="1:254" ht="14" customHeight="1">
      <c r="A74" s="1" t="s">
        <v>911</v>
      </c>
      <c r="B74" s="2"/>
      <c r="C74" s="2">
        <v>3</v>
      </c>
      <c r="D74" s="11" t="s">
        <v>7</v>
      </c>
      <c r="E74" s="52">
        <v>42754</v>
      </c>
      <c r="F74" s="1"/>
      <c r="G74" s="43"/>
    </row>
    <row r="75" spans="1:254" ht="14" customHeight="1">
      <c r="A75" s="1" t="s">
        <v>912</v>
      </c>
      <c r="B75" s="2" t="s">
        <v>48</v>
      </c>
      <c r="C75" s="2">
        <v>4.8819999999999997</v>
      </c>
      <c r="D75" s="11" t="s">
        <v>7</v>
      </c>
      <c r="E75" s="52">
        <v>42754</v>
      </c>
      <c r="F75" s="1" t="s">
        <v>913</v>
      </c>
      <c r="G75" s="43"/>
    </row>
    <row r="76" spans="1:254">
      <c r="A76" s="1" t="s">
        <v>914</v>
      </c>
      <c r="B76" s="2" t="s">
        <v>727</v>
      </c>
      <c r="C76" s="13">
        <v>1034.0471491517151</v>
      </c>
      <c r="D76" s="11" t="s">
        <v>7</v>
      </c>
      <c r="E76" s="52">
        <v>42754</v>
      </c>
      <c r="F76" s="1" t="s">
        <v>915</v>
      </c>
      <c r="G76" s="1"/>
    </row>
    <row r="77" spans="1:254">
      <c r="A77" s="1" t="s">
        <v>728</v>
      </c>
      <c r="B77" s="2" t="s">
        <v>729</v>
      </c>
      <c r="C77" s="2">
        <v>812.11</v>
      </c>
      <c r="D77" s="11" t="s">
        <v>7</v>
      </c>
      <c r="E77" s="52">
        <v>42754</v>
      </c>
      <c r="F77" s="1"/>
      <c r="G77" s="1"/>
    </row>
    <row r="78" spans="1:254">
      <c r="A78" s="1" t="s">
        <v>916</v>
      </c>
      <c r="B78" s="2" t="s">
        <v>554</v>
      </c>
      <c r="C78" s="130">
        <f>C77/C76</f>
        <v>0.78537037761403616</v>
      </c>
      <c r="D78" s="11" t="s">
        <v>7</v>
      </c>
      <c r="E78" s="52">
        <v>42754</v>
      </c>
      <c r="F78" s="1"/>
      <c r="G78" s="1"/>
    </row>
    <row r="79" spans="1:254" s="4" customFormat="1" ht="14" customHeight="1">
      <c r="A79" s="1" t="s">
        <v>732</v>
      </c>
      <c r="B79" s="2" t="s">
        <v>733</v>
      </c>
      <c r="C79" s="2">
        <v>14</v>
      </c>
      <c r="D79" s="11" t="s">
        <v>7</v>
      </c>
      <c r="E79" s="52">
        <v>42754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 s="4" customFormat="1" ht="14" customHeight="1">
      <c r="A80" s="1" t="s">
        <v>734</v>
      </c>
      <c r="B80" s="2" t="s">
        <v>727</v>
      </c>
      <c r="C80" s="2">
        <v>2.08</v>
      </c>
      <c r="D80" s="11" t="s">
        <v>7</v>
      </c>
      <c r="E80" s="52">
        <v>42754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 s="4" customFormat="1" ht="14" customHeight="1">
      <c r="A81" s="1" t="s">
        <v>917</v>
      </c>
      <c r="B81" s="2" t="s">
        <v>735</v>
      </c>
      <c r="C81" s="2">
        <v>390.44</v>
      </c>
      <c r="D81" s="11" t="s">
        <v>7</v>
      </c>
      <c r="E81" s="52">
        <v>42754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>
      <c r="A82" s="1" t="s">
        <v>730</v>
      </c>
      <c r="B82" s="2" t="s">
        <v>88</v>
      </c>
      <c r="C82" s="43">
        <f>(C80*C81/C76)*100</f>
        <v>78.537540639826929</v>
      </c>
      <c r="D82" s="11" t="s">
        <v>7</v>
      </c>
      <c r="E82" s="52">
        <v>42754</v>
      </c>
      <c r="F82" s="1" t="s">
        <v>918</v>
      </c>
      <c r="G82" s="1"/>
    </row>
    <row r="83" spans="1:254">
      <c r="A83" s="1" t="s">
        <v>731</v>
      </c>
      <c r="B83" s="2" t="s">
        <v>554</v>
      </c>
      <c r="C83" s="130">
        <f>C77/(C80*C81)</f>
        <v>0.99999359696752377</v>
      </c>
      <c r="D83" s="11" t="s">
        <v>7</v>
      </c>
      <c r="E83" s="52">
        <v>42754</v>
      </c>
      <c r="F83" s="1"/>
      <c r="G83" s="1"/>
    </row>
    <row r="84" spans="1:254" ht="14" customHeight="1">
      <c r="A84" s="1" t="s">
        <v>736</v>
      </c>
      <c r="B84" s="2" t="s">
        <v>295</v>
      </c>
      <c r="C84" s="2">
        <v>0.625</v>
      </c>
      <c r="D84" s="11" t="s">
        <v>7</v>
      </c>
      <c r="E84" s="52">
        <v>42754</v>
      </c>
      <c r="F84" s="1"/>
      <c r="G84" s="1"/>
    </row>
    <row r="85" spans="1:254" ht="14" customHeight="1">
      <c r="A85" s="1" t="s">
        <v>737</v>
      </c>
      <c r="B85" s="2" t="s">
        <v>295</v>
      </c>
      <c r="C85" s="2">
        <f>C84*C73</f>
        <v>1.25</v>
      </c>
      <c r="D85" s="11" t="s">
        <v>7</v>
      </c>
      <c r="E85" s="52">
        <v>42754</v>
      </c>
      <c r="F85" s="1" t="s">
        <v>919</v>
      </c>
      <c r="G85" s="1"/>
    </row>
    <row r="86" spans="1:254" s="4" customFormat="1" ht="14" customHeight="1">
      <c r="A86" s="1" t="s">
        <v>739</v>
      </c>
      <c r="B86" s="2" t="s">
        <v>157</v>
      </c>
      <c r="C86" s="2">
        <v>2.08</v>
      </c>
      <c r="D86" s="11" t="s">
        <v>7</v>
      </c>
      <c r="E86" s="52">
        <v>42754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 s="4" customFormat="1" ht="14" customHeight="1">
      <c r="A87" s="1" t="s">
        <v>740</v>
      </c>
      <c r="B87" s="2" t="s">
        <v>296</v>
      </c>
      <c r="C87" s="2">
        <v>2.58</v>
      </c>
      <c r="D87" s="11" t="s">
        <v>7</v>
      </c>
      <c r="E87" s="52">
        <v>42754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>
      <c r="A88" s="1"/>
      <c r="B88" s="2"/>
      <c r="C88" s="2"/>
      <c r="D88" s="2"/>
      <c r="E88" s="52"/>
      <c r="F88" s="1"/>
      <c r="G88" s="1"/>
    </row>
    <row r="89" spans="1:254">
      <c r="A89" s="5" t="s">
        <v>218</v>
      </c>
      <c r="B89" s="2"/>
      <c r="C89" s="2"/>
      <c r="D89" s="2"/>
      <c r="E89" s="52"/>
      <c r="G89" s="1"/>
    </row>
    <row r="90" spans="1:254">
      <c r="A90" s="1" t="s">
        <v>741</v>
      </c>
      <c r="B90" s="2" t="s">
        <v>88</v>
      </c>
      <c r="C90" s="2">
        <v>2</v>
      </c>
      <c r="D90" s="11" t="s">
        <v>7</v>
      </c>
      <c r="E90" s="52">
        <v>42747</v>
      </c>
      <c r="F90" s="1" t="s">
        <v>742</v>
      </c>
      <c r="G90" s="1"/>
    </row>
    <row r="91" spans="1:254">
      <c r="A91" s="1" t="s">
        <v>743</v>
      </c>
      <c r="B91" s="2" t="s">
        <v>326</v>
      </c>
      <c r="C91" s="2">
        <v>275</v>
      </c>
      <c r="D91" s="11" t="s">
        <v>7</v>
      </c>
      <c r="E91" s="52">
        <v>42754</v>
      </c>
      <c r="F91" s="1"/>
      <c r="G91" s="1"/>
    </row>
    <row r="92" spans="1:254">
      <c r="A92" s="1" t="s">
        <v>314</v>
      </c>
      <c r="B92" s="2" t="s">
        <v>86</v>
      </c>
      <c r="C92" s="43">
        <f>C107*C108</f>
        <v>31.534870964335653</v>
      </c>
      <c r="D92" s="11" t="s">
        <v>7</v>
      </c>
      <c r="E92" s="52">
        <v>42754</v>
      </c>
      <c r="F92" s="1"/>
      <c r="G92" s="1"/>
    </row>
    <row r="93" spans="1:254">
      <c r="A93" s="1" t="s">
        <v>315</v>
      </c>
      <c r="B93" s="2"/>
      <c r="C93" s="2" t="s">
        <v>316</v>
      </c>
      <c r="D93" s="11" t="s">
        <v>7</v>
      </c>
      <c r="E93" s="52">
        <v>42625</v>
      </c>
      <c r="F93" s="1"/>
      <c r="G93" s="1"/>
    </row>
    <row r="94" spans="1:254">
      <c r="A94" s="1" t="s">
        <v>910</v>
      </c>
      <c r="B94" s="2"/>
      <c r="C94" s="2">
        <v>4</v>
      </c>
      <c r="D94" s="11" t="s">
        <v>7</v>
      </c>
      <c r="E94" s="52">
        <v>42754</v>
      </c>
      <c r="F94" s="1"/>
      <c r="G94" s="1"/>
    </row>
    <row r="95" spans="1:254">
      <c r="A95" s="1" t="s">
        <v>911</v>
      </c>
      <c r="B95" s="2"/>
      <c r="C95" s="2">
        <v>4</v>
      </c>
      <c r="D95" s="11" t="s">
        <v>7</v>
      </c>
      <c r="E95" s="52">
        <v>42754</v>
      </c>
      <c r="F95" s="1"/>
      <c r="G95" s="1"/>
    </row>
    <row r="96" spans="1:254">
      <c r="A96" s="1" t="s">
        <v>912</v>
      </c>
      <c r="B96" s="2" t="s">
        <v>48</v>
      </c>
      <c r="C96" s="130">
        <v>10.351763157910776</v>
      </c>
      <c r="D96" s="11" t="s">
        <v>7</v>
      </c>
      <c r="E96" s="52">
        <v>42754</v>
      </c>
      <c r="F96" s="1" t="s">
        <v>920</v>
      </c>
      <c r="G96" s="1"/>
    </row>
    <row r="97" spans="1:7">
      <c r="A97" s="1" t="s">
        <v>914</v>
      </c>
      <c r="B97" s="2" t="s">
        <v>727</v>
      </c>
      <c r="C97" s="13">
        <v>2021.6993447399748</v>
      </c>
      <c r="D97" s="11" t="s">
        <v>7</v>
      </c>
      <c r="E97" s="52">
        <v>42754</v>
      </c>
      <c r="F97" s="1" t="s">
        <v>915</v>
      </c>
      <c r="G97" s="1"/>
    </row>
    <row r="98" spans="1:7">
      <c r="A98" s="1" t="s">
        <v>728</v>
      </c>
      <c r="B98" s="2" t="s">
        <v>729</v>
      </c>
      <c r="C98" s="43">
        <v>1587.7921228751579</v>
      </c>
      <c r="D98" s="11" t="s">
        <v>7</v>
      </c>
      <c r="E98" s="52">
        <v>42754</v>
      </c>
      <c r="F98" s="1"/>
      <c r="G98" s="1"/>
    </row>
    <row r="99" spans="1:7">
      <c r="A99" s="1" t="s">
        <v>916</v>
      </c>
      <c r="B99" s="2" t="s">
        <v>554</v>
      </c>
      <c r="C99" s="130">
        <f>C98/C97</f>
        <v>0.78537500000000016</v>
      </c>
      <c r="D99" s="11" t="s">
        <v>7</v>
      </c>
      <c r="E99" s="52">
        <v>42754</v>
      </c>
      <c r="F99" s="14"/>
      <c r="G99" s="1"/>
    </row>
    <row r="100" spans="1:7">
      <c r="A100" s="1" t="s">
        <v>732</v>
      </c>
      <c r="B100" s="2" t="s">
        <v>733</v>
      </c>
      <c r="C100" s="2">
        <v>10</v>
      </c>
      <c r="D100" s="11" t="s">
        <v>7</v>
      </c>
      <c r="E100" s="52">
        <v>42754</v>
      </c>
      <c r="F100" s="1"/>
      <c r="G100" s="1"/>
    </row>
    <row r="101" spans="1:7">
      <c r="A101" s="1" t="s">
        <v>734</v>
      </c>
      <c r="B101" s="2" t="s">
        <v>727</v>
      </c>
      <c r="C101" s="2">
        <v>5.26</v>
      </c>
      <c r="D101" s="11" t="s">
        <v>7</v>
      </c>
      <c r="E101" s="52">
        <v>42754</v>
      </c>
      <c r="F101" s="1"/>
      <c r="G101" s="1"/>
    </row>
    <row r="102" spans="1:7">
      <c r="A102" s="1" t="s">
        <v>917</v>
      </c>
      <c r="B102" s="2" t="s">
        <v>735</v>
      </c>
      <c r="C102" s="43">
        <v>301.86162031847113</v>
      </c>
      <c r="D102" s="11" t="s">
        <v>7</v>
      </c>
      <c r="E102" s="52">
        <v>42754</v>
      </c>
      <c r="F102" s="1"/>
      <c r="G102" s="1"/>
    </row>
    <row r="103" spans="1:7">
      <c r="A103" s="1" t="s">
        <v>730</v>
      </c>
      <c r="B103" s="2" t="s">
        <v>88</v>
      </c>
      <c r="C103" s="43">
        <f>(C101*C102/C97)*100</f>
        <v>78.537500000000023</v>
      </c>
      <c r="D103" s="11" t="s">
        <v>7</v>
      </c>
      <c r="E103" s="52">
        <v>42754</v>
      </c>
      <c r="F103" s="1" t="s">
        <v>918</v>
      </c>
      <c r="G103" s="1"/>
    </row>
    <row r="104" spans="1:7">
      <c r="A104" s="1" t="s">
        <v>731</v>
      </c>
      <c r="B104" s="2" t="s">
        <v>554</v>
      </c>
      <c r="C104" s="130">
        <f>C98/(C101*C102)</f>
        <v>0.99999999999999989</v>
      </c>
      <c r="D104" s="11" t="s">
        <v>7</v>
      </c>
      <c r="E104" s="52">
        <v>42754</v>
      </c>
      <c r="F104" s="1"/>
      <c r="G104" s="1"/>
    </row>
    <row r="105" spans="1:7">
      <c r="A105" s="1" t="s">
        <v>921</v>
      </c>
      <c r="B105" s="2" t="s">
        <v>295</v>
      </c>
      <c r="C105" s="130">
        <v>0.28494404072214119</v>
      </c>
      <c r="D105" s="11" t="s">
        <v>7</v>
      </c>
      <c r="E105" s="52">
        <v>42754</v>
      </c>
      <c r="F105" s="1" t="s">
        <v>738</v>
      </c>
      <c r="G105" s="1"/>
    </row>
    <row r="106" spans="1:7">
      <c r="A106" s="1" t="s">
        <v>922</v>
      </c>
      <c r="B106" s="2" t="s">
        <v>295</v>
      </c>
      <c r="C106" s="130">
        <f>C105*C94</f>
        <v>1.1397761628885648</v>
      </c>
      <c r="D106" s="11" t="s">
        <v>7</v>
      </c>
      <c r="E106" s="52">
        <v>42754</v>
      </c>
      <c r="F106" s="1"/>
      <c r="G106" s="1"/>
    </row>
    <row r="107" spans="1:7">
      <c r="A107" s="1" t="s">
        <v>739</v>
      </c>
      <c r="B107" s="2" t="s">
        <v>157</v>
      </c>
      <c r="C107" s="2">
        <v>5.26</v>
      </c>
      <c r="D107" s="11" t="s">
        <v>7</v>
      </c>
      <c r="E107" s="52">
        <v>42754</v>
      </c>
      <c r="F107" s="1"/>
      <c r="G107" s="1"/>
    </row>
    <row r="108" spans="1:7">
      <c r="A108" s="1" t="s">
        <v>740</v>
      </c>
      <c r="B108" s="2" t="s">
        <v>296</v>
      </c>
      <c r="C108" s="43">
        <v>5.9952226167938507</v>
      </c>
      <c r="D108" s="11" t="s">
        <v>7</v>
      </c>
      <c r="E108" s="52">
        <v>42754</v>
      </c>
      <c r="F108" s="1"/>
      <c r="G108" s="1"/>
    </row>
    <row r="109" spans="1:7">
      <c r="A109" s="1"/>
      <c r="B109" s="2"/>
      <c r="C109" s="2"/>
      <c r="D109" s="11"/>
      <c r="E109" s="52"/>
      <c r="F109" s="1"/>
      <c r="G109" s="1"/>
    </row>
    <row r="110" spans="1:7">
      <c r="A110" s="5" t="s">
        <v>744</v>
      </c>
      <c r="B110" s="1"/>
      <c r="C110" s="1"/>
      <c r="D110" s="1"/>
      <c r="E110" s="54"/>
      <c r="F110" s="1"/>
      <c r="G110" s="1"/>
    </row>
    <row r="111" spans="1:7">
      <c r="A111" s="1" t="s">
        <v>317</v>
      </c>
      <c r="B111" s="2"/>
      <c r="C111" s="2">
        <v>4</v>
      </c>
      <c r="D111" s="2" t="s">
        <v>7</v>
      </c>
      <c r="E111" s="52">
        <v>42625</v>
      </c>
      <c r="F111" s="1"/>
      <c r="G111" s="1"/>
    </row>
    <row r="112" spans="1:7">
      <c r="A112" s="1" t="s">
        <v>318</v>
      </c>
      <c r="B112" s="2" t="s">
        <v>745</v>
      </c>
      <c r="C112" s="2">
        <v>200</v>
      </c>
      <c r="D112" s="2" t="s">
        <v>7</v>
      </c>
      <c r="E112" s="52">
        <v>42747</v>
      </c>
      <c r="F112" s="1"/>
    </row>
    <row r="113" spans="1:6">
      <c r="A113" s="1" t="s">
        <v>934</v>
      </c>
      <c r="B113" s="2" t="s">
        <v>935</v>
      </c>
      <c r="C113" s="2">
        <v>2</v>
      </c>
      <c r="D113" s="2" t="s">
        <v>8</v>
      </c>
      <c r="E113" s="52">
        <v>42760</v>
      </c>
      <c r="F113" s="1" t="s">
        <v>936</v>
      </c>
    </row>
    <row r="114" spans="1:6">
      <c r="A114" s="1" t="s">
        <v>746</v>
      </c>
      <c r="B114" s="2" t="s">
        <v>745</v>
      </c>
      <c r="C114" s="2">
        <v>400</v>
      </c>
      <c r="D114" s="2" t="s">
        <v>319</v>
      </c>
      <c r="E114" s="52">
        <v>42747</v>
      </c>
      <c r="F114" s="1"/>
    </row>
    <row r="115" spans="1:6">
      <c r="A115" s="1" t="s">
        <v>320</v>
      </c>
      <c r="B115" s="2"/>
      <c r="C115" s="2">
        <v>4</v>
      </c>
      <c r="D115" s="2" t="s">
        <v>7</v>
      </c>
      <c r="E115" s="52">
        <v>42747</v>
      </c>
      <c r="F115" s="1" t="s">
        <v>747</v>
      </c>
    </row>
    <row r="116" spans="1:6">
      <c r="A116" s="1" t="s">
        <v>321</v>
      </c>
      <c r="B116" s="2"/>
      <c r="C116" s="2">
        <v>1</v>
      </c>
      <c r="D116" s="2" t="s">
        <v>7</v>
      </c>
      <c r="E116" s="52">
        <v>42747</v>
      </c>
      <c r="F116" s="1" t="s">
        <v>748</v>
      </c>
    </row>
    <row r="117" spans="1:6">
      <c r="A117" s="1" t="s">
        <v>322</v>
      </c>
      <c r="B117" s="2"/>
      <c r="C117" s="2"/>
      <c r="D117" s="2"/>
      <c r="E117" s="52"/>
      <c r="F117" s="1" t="s">
        <v>749</v>
      </c>
    </row>
    <row r="118" spans="1:6">
      <c r="A118" s="1" t="s">
        <v>323</v>
      </c>
      <c r="B118" s="2"/>
      <c r="C118" s="2" t="s">
        <v>750</v>
      </c>
      <c r="D118" s="2" t="s">
        <v>319</v>
      </c>
      <c r="E118" s="52"/>
      <c r="F118" s="1"/>
    </row>
    <row r="119" spans="1:6">
      <c r="A119" s="1"/>
      <c r="B119" s="2"/>
      <c r="C119" s="2"/>
      <c r="D119" s="2"/>
      <c r="E119" s="52"/>
      <c r="F119" s="1"/>
    </row>
    <row r="120" spans="1:6">
      <c r="A120" s="1"/>
      <c r="B120" s="2"/>
      <c r="C120" s="2"/>
      <c r="D120" s="2"/>
      <c r="E120" s="52"/>
      <c r="F120" s="1"/>
    </row>
    <row r="121" spans="1:6">
      <c r="A121" s="28" t="s">
        <v>219</v>
      </c>
      <c r="B121" s="24"/>
      <c r="C121" s="27"/>
      <c r="D121" s="25"/>
      <c r="E121" s="52"/>
      <c r="F121" s="26"/>
    </row>
    <row r="122" spans="1:6">
      <c r="A122" s="31" t="s">
        <v>220</v>
      </c>
      <c r="B122" s="24"/>
      <c r="C122" s="27"/>
      <c r="D122" s="25"/>
      <c r="E122" s="52"/>
      <c r="F122" s="26"/>
    </row>
  </sheetData>
  <phoneticPr fontId="5" type="noConversion"/>
  <pageMargins left="0.75" right="0.75" top="1" bottom="1" header="0.5" footer="0.5"/>
  <pageSetup scale="81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50"/>
  <sheetViews>
    <sheetView tabSelected="1" topLeftCell="B19" zoomScale="150" zoomScaleNormal="150" zoomScalePageLayoutView="150" workbookViewId="0">
      <selection activeCell="B19" sqref="B19:L50"/>
    </sheetView>
  </sheetViews>
  <sheetFormatPr baseColWidth="10" defaultColWidth="10.42578125" defaultRowHeight="13" x14ac:dyDescent="0"/>
  <cols>
    <col min="1" max="1" width="24.85546875" style="101" customWidth="1"/>
    <col min="2" max="3" width="10.140625" style="103" customWidth="1"/>
    <col min="4" max="4" width="8.42578125" style="106" customWidth="1"/>
    <col min="5" max="5" width="8.42578125" style="101" customWidth="1"/>
    <col min="6" max="11" width="8.42578125" style="106" customWidth="1"/>
    <col min="12" max="12" width="18" style="106" customWidth="1"/>
    <col min="13" max="17" width="4.140625" style="106" customWidth="1"/>
    <col min="18" max="18" width="2.5703125" style="101" customWidth="1"/>
    <col min="19" max="16384" width="10.42578125" style="101"/>
  </cols>
  <sheetData>
    <row r="1" spans="1:253">
      <c r="A1" s="102" t="s">
        <v>1069</v>
      </c>
      <c r="B1" s="137">
        <v>170531</v>
      </c>
      <c r="C1" s="137"/>
      <c r="D1" s="123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  <c r="S1" s="124"/>
    </row>
    <row r="2" spans="1:253">
      <c r="A2" s="102"/>
      <c r="B2" s="137"/>
      <c r="C2" s="137"/>
      <c r="D2" s="123"/>
      <c r="E2" s="124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  <c r="S2" s="124"/>
    </row>
    <row r="3" spans="1:253" s="102" customFormat="1">
      <c r="A3" s="102" t="s">
        <v>223</v>
      </c>
      <c r="B3" s="104" t="s">
        <v>954</v>
      </c>
      <c r="C3" s="104"/>
      <c r="D3" s="107" t="s">
        <v>751</v>
      </c>
      <c r="E3" s="102" t="s">
        <v>5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253" s="102" customFormat="1">
      <c r="A4" s="125" t="s">
        <v>904</v>
      </c>
      <c r="B4" s="104"/>
      <c r="C4" s="104"/>
      <c r="D4" s="126">
        <v>7</v>
      </c>
      <c r="E4" s="125" t="s">
        <v>1071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253" s="102" customFormat="1">
      <c r="A5" s="213" t="s">
        <v>644</v>
      </c>
      <c r="B5" s="214"/>
      <c r="C5" s="214"/>
      <c r="D5" s="215">
        <v>5</v>
      </c>
      <c r="E5" s="216" t="s">
        <v>1072</v>
      </c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8"/>
      <c r="S5" s="218"/>
    </row>
    <row r="6" spans="1:253">
      <c r="A6" s="213" t="s">
        <v>645</v>
      </c>
      <c r="B6" s="219"/>
      <c r="C6" s="219"/>
      <c r="D6" s="215">
        <v>32</v>
      </c>
      <c r="E6" s="216" t="s">
        <v>1073</v>
      </c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1"/>
      <c r="S6" s="221"/>
    </row>
    <row r="7" spans="1:253">
      <c r="A7" s="124" t="s">
        <v>894</v>
      </c>
      <c r="B7" s="137" t="s">
        <v>843</v>
      </c>
      <c r="C7" s="137"/>
      <c r="D7" s="123">
        <f>SUM(D8:D14)</f>
        <v>216</v>
      </c>
      <c r="E7" s="121" t="s">
        <v>896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S7" s="124"/>
    </row>
    <row r="8" spans="1:253">
      <c r="A8" s="125"/>
      <c r="B8" s="137" t="s">
        <v>895</v>
      </c>
      <c r="C8" s="137"/>
      <c r="D8" s="126">
        <v>107</v>
      </c>
      <c r="E8" s="125" t="s">
        <v>898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4"/>
      <c r="S8" s="124"/>
    </row>
    <row r="9" spans="1:253">
      <c r="A9" s="124"/>
      <c r="B9" s="137" t="s">
        <v>897</v>
      </c>
      <c r="C9" s="137"/>
      <c r="D9" s="222">
        <v>32</v>
      </c>
      <c r="E9" s="124" t="s">
        <v>899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4"/>
      <c r="S9" s="124"/>
    </row>
    <row r="10" spans="1:253">
      <c r="A10" s="124"/>
      <c r="B10" s="137" t="s">
        <v>901</v>
      </c>
      <c r="C10" s="137"/>
      <c r="D10" s="223">
        <v>20</v>
      </c>
      <c r="E10" s="224" t="s">
        <v>1092</v>
      </c>
      <c r="F10" s="222"/>
      <c r="G10" s="222"/>
      <c r="H10" s="222"/>
      <c r="I10" s="222"/>
      <c r="J10" s="222"/>
      <c r="K10" s="222"/>
      <c r="L10" s="222"/>
      <c r="M10" s="222"/>
      <c r="N10" s="222"/>
      <c r="O10" s="123"/>
      <c r="P10" s="123"/>
      <c r="Q10" s="123"/>
      <c r="R10" s="124"/>
      <c r="S10" s="124"/>
    </row>
    <row r="11" spans="1:253">
      <c r="A11" s="124"/>
      <c r="B11" s="137" t="s">
        <v>900</v>
      </c>
      <c r="C11" s="137"/>
      <c r="D11" s="126">
        <v>28</v>
      </c>
      <c r="E11" s="121" t="s">
        <v>1074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4"/>
      <c r="S11" s="124"/>
    </row>
    <row r="12" spans="1:253">
      <c r="A12" s="125"/>
      <c r="B12" s="137" t="s">
        <v>902</v>
      </c>
      <c r="C12" s="137"/>
      <c r="D12" s="126">
        <v>27</v>
      </c>
      <c r="E12" s="124" t="s">
        <v>903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24"/>
    </row>
    <row r="13" spans="1:253">
      <c r="A13" s="125"/>
      <c r="B13" s="137" t="s">
        <v>1030</v>
      </c>
      <c r="C13" s="137"/>
      <c r="D13" s="126">
        <v>1</v>
      </c>
      <c r="E13" s="124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4"/>
      <c r="S13" s="124"/>
    </row>
    <row r="14" spans="1:253" s="106" customFormat="1">
      <c r="A14" s="125"/>
      <c r="B14" s="137" t="s">
        <v>1031</v>
      </c>
      <c r="C14" s="137"/>
      <c r="D14" s="126">
        <v>1</v>
      </c>
      <c r="E14" s="124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4"/>
      <c r="S14" s="124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</row>
    <row r="15" spans="1:253" s="106" customFormat="1">
      <c r="A15" s="213" t="s">
        <v>905</v>
      </c>
      <c r="B15" s="219"/>
      <c r="C15" s="219"/>
      <c r="D15" s="215">
        <f>D7</f>
        <v>216</v>
      </c>
      <c r="E15" s="216" t="s">
        <v>1099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1"/>
      <c r="S15" s="22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</row>
    <row r="16" spans="1:253" s="106" customFormat="1">
      <c r="A16" s="125" t="s">
        <v>906</v>
      </c>
      <c r="B16" s="137" t="s">
        <v>907</v>
      </c>
      <c r="C16" s="137"/>
      <c r="D16" s="237">
        <v>107</v>
      </c>
      <c r="E16" s="238" t="s">
        <v>1097</v>
      </c>
      <c r="F16" s="226"/>
      <c r="G16" s="226"/>
      <c r="H16" s="226"/>
      <c r="I16" s="226"/>
      <c r="J16" s="226"/>
      <c r="K16" s="226"/>
      <c r="L16" s="237">
        <v>107</v>
      </c>
      <c r="M16" s="238" t="s">
        <v>1097</v>
      </c>
      <c r="N16" s="226"/>
      <c r="O16" s="226"/>
      <c r="P16" s="226"/>
      <c r="Q16" s="226"/>
      <c r="R16" s="226"/>
      <c r="S16" s="226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</row>
    <row r="17" spans="1:253" s="106" customFormat="1">
      <c r="A17" s="125"/>
      <c r="B17" s="137" t="s">
        <v>296</v>
      </c>
      <c r="C17" s="137"/>
      <c r="D17" s="237">
        <v>107</v>
      </c>
      <c r="E17" s="238" t="s">
        <v>1098</v>
      </c>
      <c r="F17" s="226"/>
      <c r="G17" s="226"/>
      <c r="H17" s="226"/>
      <c r="I17" s="226"/>
      <c r="J17" s="226"/>
      <c r="K17" s="226"/>
      <c r="L17" s="237">
        <v>107</v>
      </c>
      <c r="M17" s="238" t="s">
        <v>1098</v>
      </c>
      <c r="N17" s="226"/>
      <c r="O17" s="226"/>
      <c r="P17" s="226"/>
      <c r="Q17" s="226"/>
      <c r="R17" s="226"/>
      <c r="S17" s="226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</row>
    <row r="18" spans="1:253" s="106" customFormat="1" ht="14" thickBot="1">
      <c r="A18" s="124"/>
      <c r="B18" s="137"/>
      <c r="C18" s="137"/>
      <c r="D18" s="123"/>
      <c r="E18" s="124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4"/>
      <c r="S18" s="124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</row>
    <row r="19" spans="1:253" s="106" customFormat="1" ht="14" thickBot="1">
      <c r="A19" s="124"/>
      <c r="B19" s="288" t="s">
        <v>775</v>
      </c>
      <c r="C19" s="289"/>
      <c r="D19" s="276" t="s">
        <v>1096</v>
      </c>
      <c r="E19" s="276" t="s">
        <v>895</v>
      </c>
      <c r="F19" s="276" t="s">
        <v>897</v>
      </c>
      <c r="G19" s="276" t="s">
        <v>901</v>
      </c>
      <c r="H19" s="276" t="s">
        <v>900</v>
      </c>
      <c r="I19" s="276" t="s">
        <v>902</v>
      </c>
      <c r="J19" s="276" t="s">
        <v>1030</v>
      </c>
      <c r="K19" s="277" t="s">
        <v>1031</v>
      </c>
      <c r="L19" s="268"/>
      <c r="M19" s="129"/>
      <c r="N19" s="123"/>
      <c r="O19" s="123"/>
      <c r="P19" s="123"/>
      <c r="Q19" s="124"/>
      <c r="R19" s="124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</row>
    <row r="20" spans="1:253" s="106" customFormat="1">
      <c r="A20" s="124"/>
      <c r="B20" s="269" t="s">
        <v>1075</v>
      </c>
      <c r="C20" s="270" t="s">
        <v>1115</v>
      </c>
      <c r="D20" s="271">
        <f>SUM(E20:K20)/2</f>
        <v>4.5</v>
      </c>
      <c r="E20" s="271">
        <v>4</v>
      </c>
      <c r="F20" s="272">
        <v>4</v>
      </c>
      <c r="G20" s="272"/>
      <c r="H20" s="273"/>
      <c r="I20" s="274"/>
      <c r="J20" s="275"/>
      <c r="K20" s="274">
        <v>1</v>
      </c>
      <c r="L20" s="229"/>
      <c r="M20" s="225"/>
      <c r="N20" s="226"/>
      <c r="O20" s="226"/>
      <c r="P20" s="226"/>
      <c r="Q20" s="227"/>
      <c r="R20" s="227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</row>
    <row r="21" spans="1:253" s="106" customFormat="1">
      <c r="A21" s="124"/>
      <c r="B21" s="263" t="s">
        <v>1076</v>
      </c>
      <c r="C21" s="249" t="s">
        <v>1116</v>
      </c>
      <c r="D21" s="231">
        <f t="shared" ref="D21:D46" si="0">SUM(E21:K21)/2</f>
        <v>4</v>
      </c>
      <c r="E21" s="231">
        <v>4</v>
      </c>
      <c r="F21" s="230">
        <v>4</v>
      </c>
      <c r="G21" s="230"/>
      <c r="H21" s="232"/>
      <c r="I21" s="233"/>
      <c r="J21" s="234"/>
      <c r="K21" s="233"/>
      <c r="L21" s="229"/>
      <c r="M21" s="129"/>
      <c r="N21" s="123"/>
      <c r="O21" s="123"/>
      <c r="P21" s="123"/>
      <c r="Q21" s="124"/>
      <c r="R21" s="124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</row>
    <row r="22" spans="1:253" s="106" customFormat="1">
      <c r="A22" s="124"/>
      <c r="B22" s="263" t="s">
        <v>1076</v>
      </c>
      <c r="C22" s="249" t="s">
        <v>1117</v>
      </c>
      <c r="D22" s="231">
        <f t="shared" si="0"/>
        <v>4</v>
      </c>
      <c r="E22" s="231">
        <v>4</v>
      </c>
      <c r="F22" s="230">
        <v>4</v>
      </c>
      <c r="G22" s="230"/>
      <c r="H22" s="232"/>
      <c r="I22" s="233"/>
      <c r="J22" s="234"/>
      <c r="K22" s="233"/>
      <c r="L22" s="229"/>
      <c r="M22" s="129"/>
      <c r="N22" s="123"/>
      <c r="O22" s="123"/>
      <c r="P22" s="123"/>
      <c r="Q22" s="124"/>
      <c r="R22" s="124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</row>
    <row r="23" spans="1:253" s="106" customFormat="1">
      <c r="A23" s="124"/>
      <c r="B23" s="263" t="s">
        <v>1076</v>
      </c>
      <c r="C23" s="249" t="s">
        <v>1118</v>
      </c>
      <c r="D23" s="231">
        <f t="shared" si="0"/>
        <v>4</v>
      </c>
      <c r="E23" s="231">
        <v>4</v>
      </c>
      <c r="F23" s="230">
        <v>4</v>
      </c>
      <c r="G23" s="230"/>
      <c r="H23" s="232"/>
      <c r="I23" s="233"/>
      <c r="J23" s="234"/>
      <c r="K23" s="233"/>
      <c r="L23" s="229"/>
      <c r="M23" s="129"/>
      <c r="N23" s="123"/>
      <c r="O23" s="123"/>
      <c r="P23" s="123"/>
      <c r="Q23" s="124"/>
      <c r="R23" s="124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</row>
    <row r="24" spans="1:253" s="106" customFormat="1">
      <c r="A24" s="124"/>
      <c r="B24" s="263" t="s">
        <v>1077</v>
      </c>
      <c r="C24" s="249" t="s">
        <v>1109</v>
      </c>
      <c r="D24" s="231">
        <f t="shared" si="0"/>
        <v>4</v>
      </c>
      <c r="E24" s="231">
        <v>4</v>
      </c>
      <c r="F24" s="230"/>
      <c r="G24" s="230">
        <v>4</v>
      </c>
      <c r="H24" s="232"/>
      <c r="I24" s="233"/>
      <c r="J24" s="234"/>
      <c r="K24" s="233"/>
      <c r="L24" s="229"/>
      <c r="M24" s="129"/>
      <c r="N24" s="123"/>
      <c r="O24" s="123"/>
      <c r="P24" s="123"/>
      <c r="Q24" s="124"/>
      <c r="R24" s="124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</row>
    <row r="25" spans="1:253" s="106" customFormat="1">
      <c r="A25" s="124"/>
      <c r="B25" s="263" t="s">
        <v>1078</v>
      </c>
      <c r="C25" s="249" t="s">
        <v>1110</v>
      </c>
      <c r="D25" s="231">
        <f t="shared" si="0"/>
        <v>4</v>
      </c>
      <c r="E25" s="231">
        <v>4</v>
      </c>
      <c r="F25" s="230"/>
      <c r="G25" s="230">
        <v>4</v>
      </c>
      <c r="H25" s="232"/>
      <c r="I25" s="233"/>
      <c r="J25" s="234"/>
      <c r="K25" s="233"/>
      <c r="L25" s="229"/>
      <c r="M25" s="129"/>
      <c r="N25" s="123"/>
      <c r="O25" s="123"/>
      <c r="P25" s="123"/>
      <c r="Q25" s="124"/>
      <c r="R25" s="124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</row>
    <row r="26" spans="1:253" s="106" customFormat="1">
      <c r="A26" s="124"/>
      <c r="B26" s="263" t="s">
        <v>1079</v>
      </c>
      <c r="C26" s="249" t="s">
        <v>1111</v>
      </c>
      <c r="D26" s="231">
        <f t="shared" si="0"/>
        <v>4</v>
      </c>
      <c r="E26" s="231">
        <v>4</v>
      </c>
      <c r="F26" s="230"/>
      <c r="G26" s="230">
        <v>2</v>
      </c>
      <c r="H26" s="232">
        <v>2</v>
      </c>
      <c r="I26" s="233"/>
      <c r="J26" s="234"/>
      <c r="K26" s="233"/>
      <c r="L26" s="229"/>
      <c r="M26" s="129"/>
      <c r="N26" s="123"/>
      <c r="O26" s="123"/>
      <c r="P26" s="123"/>
      <c r="Q26" s="124"/>
      <c r="R26" s="124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</row>
    <row r="27" spans="1:253" s="106" customFormat="1">
      <c r="A27" s="124"/>
      <c r="B27" s="263" t="s">
        <v>1080</v>
      </c>
      <c r="C27" s="249" t="s">
        <v>1112</v>
      </c>
      <c r="D27" s="231">
        <f t="shared" si="0"/>
        <v>4</v>
      </c>
      <c r="E27" s="231">
        <v>4</v>
      </c>
      <c r="F27" s="230"/>
      <c r="G27" s="230"/>
      <c r="H27" s="232">
        <v>4</v>
      </c>
      <c r="I27" s="233"/>
      <c r="J27" s="234"/>
      <c r="K27" s="233"/>
      <c r="L27" s="229"/>
      <c r="M27" s="129"/>
      <c r="N27" s="123"/>
      <c r="O27" s="123"/>
      <c r="P27" s="123"/>
      <c r="Q27" s="124"/>
      <c r="R27" s="124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</row>
    <row r="28" spans="1:253" s="106" customFormat="1">
      <c r="A28" s="124"/>
      <c r="B28" s="263" t="s">
        <v>1081</v>
      </c>
      <c r="C28" s="249" t="s">
        <v>1113</v>
      </c>
      <c r="D28" s="231">
        <f t="shared" si="0"/>
        <v>4</v>
      </c>
      <c r="E28" s="231">
        <v>4</v>
      </c>
      <c r="F28" s="230"/>
      <c r="G28" s="230"/>
      <c r="H28" s="232">
        <v>4</v>
      </c>
      <c r="I28" s="233"/>
      <c r="J28" s="234"/>
      <c r="K28" s="233"/>
      <c r="L28" s="229"/>
      <c r="M28" s="129"/>
      <c r="N28" s="123"/>
      <c r="O28" s="123"/>
      <c r="P28" s="123"/>
      <c r="Q28" s="124"/>
      <c r="R28" s="124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</row>
    <row r="29" spans="1:253" s="106" customFormat="1">
      <c r="A29" s="124"/>
      <c r="B29" s="263" t="s">
        <v>1082</v>
      </c>
      <c r="C29" s="249" t="s">
        <v>1114</v>
      </c>
      <c r="D29" s="231">
        <f t="shared" si="0"/>
        <v>4</v>
      </c>
      <c r="E29" s="231">
        <v>4</v>
      </c>
      <c r="F29" s="230"/>
      <c r="G29" s="230"/>
      <c r="H29" s="232">
        <v>4</v>
      </c>
      <c r="I29" s="233"/>
      <c r="J29" s="234"/>
      <c r="K29" s="233"/>
      <c r="L29" s="229"/>
      <c r="M29" s="129"/>
      <c r="N29" s="123"/>
      <c r="O29" s="123"/>
      <c r="P29" s="123"/>
      <c r="Q29" s="124"/>
      <c r="R29" s="124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</row>
    <row r="30" spans="1:253" s="106" customFormat="1">
      <c r="A30" s="124"/>
      <c r="B30" s="263" t="s">
        <v>1083</v>
      </c>
      <c r="C30" s="249" t="s">
        <v>1106</v>
      </c>
      <c r="D30" s="231">
        <f t="shared" si="0"/>
        <v>4</v>
      </c>
      <c r="E30" s="231">
        <v>4</v>
      </c>
      <c r="F30" s="230"/>
      <c r="G30" s="230"/>
      <c r="H30" s="232"/>
      <c r="I30" s="233">
        <v>4</v>
      </c>
      <c r="J30" s="234"/>
      <c r="K30" s="233"/>
      <c r="L30" s="229"/>
      <c r="M30" s="129"/>
      <c r="N30" s="123"/>
      <c r="O30" s="123"/>
      <c r="P30" s="123"/>
      <c r="Q30" s="124"/>
      <c r="R30" s="124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</row>
    <row r="31" spans="1:253" s="106" customFormat="1">
      <c r="A31" s="124"/>
      <c r="B31" s="263" t="s">
        <v>1083</v>
      </c>
      <c r="C31" s="249" t="s">
        <v>1107</v>
      </c>
      <c r="D31" s="231">
        <f t="shared" si="0"/>
        <v>4</v>
      </c>
      <c r="E31" s="231">
        <v>4</v>
      </c>
      <c r="F31" s="230"/>
      <c r="G31" s="230"/>
      <c r="H31" s="232"/>
      <c r="I31" s="233">
        <v>4</v>
      </c>
      <c r="J31" s="234"/>
      <c r="K31" s="233"/>
      <c r="L31" s="229"/>
      <c r="M31" s="129"/>
      <c r="N31" s="123"/>
      <c r="O31" s="123"/>
      <c r="P31" s="123"/>
      <c r="Q31" s="124"/>
      <c r="R31" s="124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</row>
    <row r="32" spans="1:253" s="106" customFormat="1">
      <c r="A32" s="124"/>
      <c r="B32" s="263" t="s">
        <v>1083</v>
      </c>
      <c r="C32" s="249" t="s">
        <v>1108</v>
      </c>
      <c r="D32" s="231">
        <f t="shared" si="0"/>
        <v>4</v>
      </c>
      <c r="E32" s="231">
        <v>4</v>
      </c>
      <c r="F32" s="230"/>
      <c r="G32" s="230"/>
      <c r="H32" s="232"/>
      <c r="I32" s="233">
        <v>4</v>
      </c>
      <c r="J32" s="234"/>
      <c r="K32" s="233"/>
      <c r="L32" s="229"/>
      <c r="M32" s="129"/>
      <c r="N32" s="123"/>
      <c r="O32" s="123"/>
      <c r="P32" s="123"/>
      <c r="Q32" s="124"/>
      <c r="R32" s="124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</row>
    <row r="33" spans="1:254" s="106" customFormat="1">
      <c r="A33" s="124"/>
      <c r="B33" s="263" t="s">
        <v>1084</v>
      </c>
      <c r="C33" s="249" t="s">
        <v>1105</v>
      </c>
      <c r="D33" s="239">
        <f t="shared" si="0"/>
        <v>3</v>
      </c>
      <c r="E33" s="239">
        <v>3</v>
      </c>
      <c r="F33" s="240"/>
      <c r="G33" s="240"/>
      <c r="H33" s="241"/>
      <c r="I33" s="242">
        <v>3</v>
      </c>
      <c r="J33" s="243"/>
      <c r="K33" s="242"/>
      <c r="L33" s="229"/>
      <c r="M33" s="129"/>
      <c r="N33" s="123"/>
      <c r="O33" s="123"/>
      <c r="P33" s="123"/>
      <c r="Q33" s="124"/>
      <c r="R33" s="124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</row>
    <row r="34" spans="1:254" s="106" customFormat="1">
      <c r="A34" s="124"/>
      <c r="B34" s="263" t="s">
        <v>1083</v>
      </c>
      <c r="C34" s="249" t="s">
        <v>1119</v>
      </c>
      <c r="D34" s="231">
        <f t="shared" si="0"/>
        <v>4</v>
      </c>
      <c r="E34" s="231">
        <v>4</v>
      </c>
      <c r="F34" s="230"/>
      <c r="G34" s="230"/>
      <c r="H34" s="232"/>
      <c r="I34" s="233">
        <v>4</v>
      </c>
      <c r="J34" s="234"/>
      <c r="K34" s="233"/>
      <c r="L34" s="229"/>
      <c r="M34" s="129"/>
      <c r="N34" s="123"/>
      <c r="O34" s="123"/>
      <c r="P34" s="123"/>
      <c r="Q34" s="124"/>
      <c r="R34" s="124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</row>
    <row r="35" spans="1:254" s="106" customFormat="1">
      <c r="A35" s="124"/>
      <c r="B35" s="263" t="s">
        <v>1083</v>
      </c>
      <c r="C35" s="249" t="s">
        <v>1120</v>
      </c>
      <c r="D35" s="231">
        <f t="shared" si="0"/>
        <v>4</v>
      </c>
      <c r="E35" s="231">
        <v>4</v>
      </c>
      <c r="F35" s="230"/>
      <c r="G35" s="230"/>
      <c r="H35" s="232"/>
      <c r="I35" s="233">
        <v>4</v>
      </c>
      <c r="J35" s="234"/>
      <c r="K35" s="233"/>
      <c r="L35" s="229"/>
      <c r="M35" s="129"/>
      <c r="N35" s="123"/>
      <c r="O35" s="123"/>
      <c r="P35" s="123"/>
      <c r="Q35" s="124"/>
      <c r="R35" s="124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</row>
    <row r="36" spans="1:254" s="106" customFormat="1">
      <c r="A36" s="124"/>
      <c r="B36" s="263" t="s">
        <v>1083</v>
      </c>
      <c r="C36" s="249" t="s">
        <v>1121</v>
      </c>
      <c r="D36" s="231">
        <f t="shared" si="0"/>
        <v>4</v>
      </c>
      <c r="E36" s="231">
        <v>4</v>
      </c>
      <c r="F36" s="230"/>
      <c r="G36" s="230"/>
      <c r="H36" s="232"/>
      <c r="I36" s="233">
        <v>4</v>
      </c>
      <c r="J36" s="234"/>
      <c r="K36" s="233"/>
      <c r="L36" s="229"/>
      <c r="M36" s="129"/>
      <c r="N36" s="123"/>
      <c r="O36" s="123"/>
      <c r="P36" s="123"/>
      <c r="Q36" s="124"/>
      <c r="R36" s="124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</row>
    <row r="37" spans="1:254" s="106" customFormat="1">
      <c r="A37" s="124"/>
      <c r="B37" s="263" t="s">
        <v>1085</v>
      </c>
      <c r="C37" s="249" t="s">
        <v>1122</v>
      </c>
      <c r="D37" s="231">
        <f t="shared" si="0"/>
        <v>4</v>
      </c>
      <c r="E37" s="231">
        <v>4</v>
      </c>
      <c r="F37" s="230"/>
      <c r="G37" s="230"/>
      <c r="H37" s="232">
        <v>4</v>
      </c>
      <c r="I37" s="233"/>
      <c r="J37" s="234"/>
      <c r="K37" s="233"/>
      <c r="L37" s="229"/>
      <c r="M37" s="129"/>
      <c r="N37" s="123"/>
      <c r="O37" s="123"/>
      <c r="P37" s="123"/>
      <c r="Q37" s="124"/>
      <c r="R37" s="124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</row>
    <row r="38" spans="1:254" s="106" customFormat="1">
      <c r="A38" s="124"/>
      <c r="B38" s="263" t="s">
        <v>1086</v>
      </c>
      <c r="C38" s="249" t="s">
        <v>1123</v>
      </c>
      <c r="D38" s="231">
        <f t="shared" si="0"/>
        <v>4</v>
      </c>
      <c r="E38" s="231">
        <v>4</v>
      </c>
      <c r="F38" s="230"/>
      <c r="G38" s="230"/>
      <c r="H38" s="232">
        <v>4</v>
      </c>
      <c r="I38" s="233"/>
      <c r="J38" s="234"/>
      <c r="K38" s="233"/>
      <c r="L38" s="229"/>
      <c r="M38" s="129"/>
      <c r="N38" s="123"/>
      <c r="O38" s="123"/>
      <c r="P38" s="123"/>
      <c r="Q38" s="124"/>
      <c r="R38" s="124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</row>
    <row r="39" spans="1:254" s="106" customFormat="1">
      <c r="A39" s="124"/>
      <c r="B39" s="263" t="s">
        <v>1087</v>
      </c>
      <c r="C39" s="249" t="s">
        <v>1124</v>
      </c>
      <c r="D39" s="231">
        <f t="shared" si="0"/>
        <v>4</v>
      </c>
      <c r="E39" s="231">
        <v>4</v>
      </c>
      <c r="F39" s="230"/>
      <c r="G39" s="230"/>
      <c r="H39" s="232">
        <v>4</v>
      </c>
      <c r="I39" s="233"/>
      <c r="J39" s="234"/>
      <c r="K39" s="233"/>
      <c r="L39" s="229"/>
      <c r="M39" s="129"/>
      <c r="N39" s="123"/>
      <c r="O39" s="123"/>
      <c r="P39" s="123"/>
      <c r="Q39" s="124"/>
      <c r="R39" s="124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</row>
    <row r="40" spans="1:254" s="106" customFormat="1">
      <c r="A40" s="124"/>
      <c r="B40" s="263" t="s">
        <v>1088</v>
      </c>
      <c r="C40" s="249" t="s">
        <v>1125</v>
      </c>
      <c r="D40" s="231">
        <f t="shared" si="0"/>
        <v>4</v>
      </c>
      <c r="E40" s="231">
        <v>4</v>
      </c>
      <c r="F40" s="230"/>
      <c r="G40" s="230">
        <v>2</v>
      </c>
      <c r="H40" s="232">
        <v>2</v>
      </c>
      <c r="I40" s="233"/>
      <c r="J40" s="234"/>
      <c r="K40" s="233"/>
      <c r="L40" s="229"/>
      <c r="M40" s="129"/>
      <c r="N40" s="123"/>
      <c r="O40" s="123"/>
      <c r="P40" s="123"/>
      <c r="Q40" s="124"/>
      <c r="R40" s="124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</row>
    <row r="41" spans="1:254" s="106" customFormat="1">
      <c r="A41" s="124"/>
      <c r="B41" s="263" t="s">
        <v>1089</v>
      </c>
      <c r="C41" s="249" t="s">
        <v>1126</v>
      </c>
      <c r="D41" s="231">
        <f t="shared" si="0"/>
        <v>4</v>
      </c>
      <c r="E41" s="231">
        <v>4</v>
      </c>
      <c r="F41" s="230"/>
      <c r="G41" s="230">
        <v>4</v>
      </c>
      <c r="H41" s="232"/>
      <c r="I41" s="233"/>
      <c r="J41" s="234"/>
      <c r="K41" s="233"/>
      <c r="L41" s="229"/>
      <c r="M41" s="129"/>
      <c r="N41" s="123"/>
      <c r="O41" s="123"/>
      <c r="P41" s="123"/>
      <c r="Q41" s="124"/>
      <c r="R41" s="124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</row>
    <row r="42" spans="1:254" s="106" customFormat="1">
      <c r="A42" s="124"/>
      <c r="B42" s="263" t="s">
        <v>1090</v>
      </c>
      <c r="C42" s="249" t="s">
        <v>1127</v>
      </c>
      <c r="D42" s="231">
        <f t="shared" si="0"/>
        <v>4</v>
      </c>
      <c r="E42" s="231">
        <v>4</v>
      </c>
      <c r="F42" s="230"/>
      <c r="G42" s="230">
        <v>4</v>
      </c>
      <c r="H42" s="232"/>
      <c r="I42" s="233"/>
      <c r="J42" s="234"/>
      <c r="K42" s="233"/>
      <c r="L42" s="229"/>
      <c r="M42" s="129"/>
      <c r="N42" s="123"/>
      <c r="O42" s="123"/>
      <c r="P42" s="123"/>
      <c r="Q42" s="124"/>
      <c r="R42" s="124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</row>
    <row r="43" spans="1:254" s="106" customFormat="1">
      <c r="A43" s="124"/>
      <c r="B43" s="263" t="s">
        <v>1076</v>
      </c>
      <c r="C43" s="270" t="s">
        <v>1128</v>
      </c>
      <c r="D43" s="231">
        <f t="shared" si="0"/>
        <v>4</v>
      </c>
      <c r="E43" s="231">
        <v>4</v>
      </c>
      <c r="F43" s="230">
        <v>4</v>
      </c>
      <c r="G43" s="230"/>
      <c r="H43" s="232"/>
      <c r="I43" s="233"/>
      <c r="J43" s="234"/>
      <c r="K43" s="233"/>
      <c r="L43" s="229"/>
      <c r="M43" s="129"/>
      <c r="N43" s="123"/>
      <c r="O43" s="123"/>
      <c r="P43" s="123"/>
      <c r="Q43" s="124"/>
      <c r="R43" s="124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101"/>
      <c r="IS43" s="101"/>
    </row>
    <row r="44" spans="1:254" s="106" customFormat="1">
      <c r="A44" s="124"/>
      <c r="B44" s="263" t="s">
        <v>1076</v>
      </c>
      <c r="C44" s="249" t="s">
        <v>1129</v>
      </c>
      <c r="D44" s="231">
        <f t="shared" si="0"/>
        <v>4</v>
      </c>
      <c r="E44" s="231">
        <v>4</v>
      </c>
      <c r="F44" s="230">
        <v>4</v>
      </c>
      <c r="G44" s="230"/>
      <c r="H44" s="232"/>
      <c r="I44" s="233"/>
      <c r="J44" s="234"/>
      <c r="K44" s="233"/>
      <c r="L44" s="235" t="s">
        <v>1094</v>
      </c>
      <c r="M44" s="129"/>
      <c r="N44" s="123"/>
      <c r="O44" s="123"/>
      <c r="P44" s="123"/>
      <c r="Q44" s="124"/>
      <c r="R44" s="124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  <c r="IB44" s="101"/>
      <c r="IC44" s="101"/>
      <c r="ID44" s="101"/>
      <c r="IE44" s="101"/>
      <c r="IF44" s="101"/>
      <c r="IG44" s="101"/>
      <c r="IH44" s="101"/>
      <c r="II44" s="101"/>
      <c r="IJ44" s="101"/>
      <c r="IK44" s="101"/>
      <c r="IL44" s="101"/>
      <c r="IM44" s="101"/>
      <c r="IN44" s="101"/>
      <c r="IO44" s="101"/>
      <c r="IP44" s="101"/>
      <c r="IQ44" s="101"/>
      <c r="IR44" s="101"/>
      <c r="IS44" s="101"/>
    </row>
    <row r="45" spans="1:254">
      <c r="A45" s="124"/>
      <c r="B45" s="263" t="s">
        <v>1076</v>
      </c>
      <c r="C45" s="249" t="s">
        <v>1130</v>
      </c>
      <c r="D45" s="231">
        <f t="shared" si="0"/>
        <v>4</v>
      </c>
      <c r="E45" s="231">
        <v>4</v>
      </c>
      <c r="F45" s="230">
        <v>4</v>
      </c>
      <c r="G45" s="230"/>
      <c r="H45" s="232"/>
      <c r="I45" s="233"/>
      <c r="J45" s="234"/>
      <c r="K45" s="233"/>
      <c r="L45" s="235" t="s">
        <v>1095</v>
      </c>
      <c r="M45" s="129"/>
      <c r="N45" s="123"/>
      <c r="O45" s="123"/>
      <c r="P45" s="123"/>
      <c r="Q45" s="124"/>
      <c r="R45" s="124"/>
    </row>
    <row r="46" spans="1:254" ht="14" thickBot="1">
      <c r="A46" s="124"/>
      <c r="B46" s="263" t="s">
        <v>1091</v>
      </c>
      <c r="C46" s="249" t="s">
        <v>1131</v>
      </c>
      <c r="D46" s="239">
        <f t="shared" si="0"/>
        <v>4.5</v>
      </c>
      <c r="E46" s="244">
        <v>4</v>
      </c>
      <c r="F46" s="245">
        <v>4</v>
      </c>
      <c r="G46" s="245"/>
      <c r="H46" s="246"/>
      <c r="I46" s="247"/>
      <c r="J46" s="248">
        <v>1</v>
      </c>
      <c r="K46" s="247"/>
      <c r="L46" s="250" t="s">
        <v>1100</v>
      </c>
      <c r="M46" s="225"/>
      <c r="N46" s="226"/>
      <c r="O46" s="226"/>
      <c r="P46" s="226"/>
      <c r="Q46" s="227"/>
      <c r="R46" s="227"/>
    </row>
    <row r="47" spans="1:254" ht="14" thickBot="1">
      <c r="A47" s="124"/>
      <c r="B47" s="254">
        <f>SUM(E47:K47)</f>
        <v>216</v>
      </c>
      <c r="C47" s="255"/>
      <c r="D47" s="255">
        <f>SUM(D20:D46)</f>
        <v>108</v>
      </c>
      <c r="E47" s="255">
        <f>SUM(E20:E46)</f>
        <v>107</v>
      </c>
      <c r="F47" s="255">
        <f t="shared" ref="F47:K47" si="1">SUM(F20:F46)</f>
        <v>32</v>
      </c>
      <c r="G47" s="255">
        <f t="shared" si="1"/>
        <v>20</v>
      </c>
      <c r="H47" s="255">
        <f t="shared" si="1"/>
        <v>28</v>
      </c>
      <c r="I47" s="255">
        <f t="shared" si="1"/>
        <v>27</v>
      </c>
      <c r="J47" s="255">
        <f t="shared" si="1"/>
        <v>1</v>
      </c>
      <c r="K47" s="255">
        <f t="shared" si="1"/>
        <v>1</v>
      </c>
      <c r="L47" s="256" t="s">
        <v>1093</v>
      </c>
      <c r="M47" s="129"/>
      <c r="N47" s="123"/>
      <c r="O47" s="123"/>
      <c r="P47" s="123"/>
      <c r="Q47" s="124"/>
      <c r="R47" s="124"/>
    </row>
    <row r="48" spans="1:254" s="106" customFormat="1">
      <c r="A48" s="101"/>
      <c r="B48" s="281" t="s">
        <v>1102</v>
      </c>
      <c r="C48" s="282"/>
      <c r="D48" s="282"/>
      <c r="E48" s="264">
        <v>107.5</v>
      </c>
      <c r="F48" s="264">
        <v>32.5</v>
      </c>
      <c r="G48" s="264">
        <f t="shared" ref="G48:I48" si="2">G47</f>
        <v>20</v>
      </c>
      <c r="H48" s="264">
        <f t="shared" si="2"/>
        <v>28</v>
      </c>
      <c r="I48" s="264">
        <f t="shared" si="2"/>
        <v>27</v>
      </c>
      <c r="J48" s="264"/>
      <c r="K48" s="264"/>
      <c r="L48" s="265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101"/>
      <c r="IP48" s="101"/>
      <c r="IQ48" s="101"/>
      <c r="IR48" s="101"/>
      <c r="IS48" s="101"/>
      <c r="IT48" s="101"/>
    </row>
    <row r="49" spans="1:254" s="106" customFormat="1" ht="14" thickBot="1">
      <c r="A49" s="101"/>
      <c r="B49" s="283" t="s">
        <v>1103</v>
      </c>
      <c r="C49" s="284"/>
      <c r="D49" s="284"/>
      <c r="E49" s="266">
        <f>E48*1.1</f>
        <v>118.25000000000001</v>
      </c>
      <c r="F49" s="266">
        <f t="shared" ref="F49:I49" si="3">F48*1.1</f>
        <v>35.75</v>
      </c>
      <c r="G49" s="266">
        <f t="shared" si="3"/>
        <v>22</v>
      </c>
      <c r="H49" s="266">
        <f t="shared" si="3"/>
        <v>30.800000000000004</v>
      </c>
      <c r="I49" s="266">
        <f t="shared" si="3"/>
        <v>29.700000000000003</v>
      </c>
      <c r="J49" s="255" t="s">
        <v>843</v>
      </c>
      <c r="K49" s="255"/>
      <c r="L49" s="267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101"/>
      <c r="IP49" s="101"/>
      <c r="IQ49" s="101"/>
      <c r="IR49" s="101"/>
      <c r="IS49" s="101"/>
      <c r="IT49" s="101"/>
    </row>
    <row r="50" spans="1:254" s="106" customFormat="1" ht="14" thickBot="1">
      <c r="A50" s="101"/>
      <c r="B50" s="285" t="s">
        <v>1132</v>
      </c>
      <c r="C50" s="286"/>
      <c r="D50" s="287"/>
      <c r="E50" s="261">
        <v>119</v>
      </c>
      <c r="F50" s="261">
        <v>36</v>
      </c>
      <c r="G50" s="261">
        <v>23</v>
      </c>
      <c r="H50" s="261">
        <v>31</v>
      </c>
      <c r="I50" s="261">
        <v>30</v>
      </c>
      <c r="J50" s="262">
        <f>SUM(E50:I50)</f>
        <v>239</v>
      </c>
      <c r="K50" s="257"/>
      <c r="L50" s="257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</row>
  </sheetData>
  <mergeCells count="4">
    <mergeCell ref="B48:D48"/>
    <mergeCell ref="B49:D49"/>
    <mergeCell ref="B50:D50"/>
    <mergeCell ref="B19:C19"/>
  </mergeCells>
  <pageMargins left="0.75" right="0.75" top="1" bottom="1" header="0.5" footer="0.5"/>
  <pageSetup scale="1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11"/>
  <sheetViews>
    <sheetView workbookViewId="0">
      <selection activeCell="C9" sqref="C9"/>
    </sheetView>
  </sheetViews>
  <sheetFormatPr baseColWidth="10" defaultColWidth="10.7109375" defaultRowHeight="13" x14ac:dyDescent="0"/>
  <cols>
    <col min="1" max="1" width="6.5703125" style="124" customWidth="1"/>
    <col min="2" max="2" width="5.7109375" style="123" customWidth="1"/>
    <col min="3" max="3" width="5.85546875" style="123" customWidth="1"/>
    <col min="4" max="4" width="6.42578125" style="123" customWidth="1"/>
    <col min="5" max="5" width="8.7109375" style="123" customWidth="1"/>
    <col min="6" max="6" width="8.42578125" style="123" customWidth="1"/>
    <col min="7" max="7" width="8.140625" style="123" customWidth="1"/>
    <col min="8" max="8" width="5.85546875" style="123" customWidth="1"/>
    <col min="9" max="9" width="25.7109375" style="124" customWidth="1"/>
    <col min="10" max="16384" width="10.7109375" style="124"/>
  </cols>
  <sheetData>
    <row r="1" spans="1:254" s="10" customFormat="1" ht="14" customHeight="1">
      <c r="A1" s="5" t="s">
        <v>1026</v>
      </c>
      <c r="B1" s="2"/>
      <c r="D1" s="2"/>
      <c r="E1" s="201" t="s">
        <v>1070</v>
      </c>
      <c r="F1" s="1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10" customFormat="1" ht="14" customHeight="1">
      <c r="A2" s="7" t="s">
        <v>1027</v>
      </c>
      <c r="B2" s="8" t="s">
        <v>241</v>
      </c>
      <c r="C2" s="8" t="s">
        <v>751</v>
      </c>
      <c r="D2" s="8" t="s">
        <v>322</v>
      </c>
      <c r="E2" s="53" t="s">
        <v>1028</v>
      </c>
      <c r="F2" s="8" t="s">
        <v>1029</v>
      </c>
      <c r="G2" s="8" t="s">
        <v>1033</v>
      </c>
      <c r="H2" s="8" t="s">
        <v>1065</v>
      </c>
      <c r="I2" s="7" t="s"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10" customFormat="1" ht="14" customHeight="1">
      <c r="A3" s="7" t="s">
        <v>1032</v>
      </c>
      <c r="B3" s="8"/>
      <c r="C3" s="8"/>
      <c r="D3" s="8"/>
      <c r="E3" s="53"/>
      <c r="F3" s="8"/>
      <c r="G3" s="8" t="s">
        <v>1034</v>
      </c>
      <c r="H3" s="8" t="s">
        <v>1066</v>
      </c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12"/>
      <c r="B4" s="50"/>
      <c r="C4" s="50"/>
      <c r="D4" s="50" t="s">
        <v>24</v>
      </c>
      <c r="E4" s="202" t="s">
        <v>667</v>
      </c>
      <c r="F4" s="50" t="s">
        <v>324</v>
      </c>
      <c r="G4" s="50" t="s">
        <v>48</v>
      </c>
      <c r="H4" s="50"/>
      <c r="I4" s="12"/>
    </row>
    <row r="5" spans="1:254">
      <c r="A5" s="12" t="s">
        <v>895</v>
      </c>
      <c r="B5" s="50" t="s">
        <v>7</v>
      </c>
      <c r="C5" s="50">
        <v>107</v>
      </c>
      <c r="D5" s="50">
        <v>0.13300000000000001</v>
      </c>
      <c r="E5" s="50">
        <v>0</v>
      </c>
      <c r="F5" s="50">
        <v>-1.5279</v>
      </c>
      <c r="G5" s="50">
        <v>43.1</v>
      </c>
      <c r="H5" s="50">
        <v>6.5</v>
      </c>
      <c r="I5" s="12" t="s">
        <v>1037</v>
      </c>
    </row>
    <row r="6" spans="1:254">
      <c r="A6" s="12" t="s">
        <v>897</v>
      </c>
      <c r="B6" s="50" t="s">
        <v>7</v>
      </c>
      <c r="C6" s="50">
        <v>32</v>
      </c>
      <c r="D6" s="50">
        <v>0.122</v>
      </c>
      <c r="E6" s="50">
        <v>-3.7359999999999997E-2</v>
      </c>
      <c r="F6" s="50">
        <v>1.3513999999999999</v>
      </c>
      <c r="G6" s="50">
        <v>40.1</v>
      </c>
      <c r="H6" s="50">
        <v>6</v>
      </c>
      <c r="I6" s="12"/>
    </row>
    <row r="7" spans="1:254">
      <c r="A7" s="12" t="s">
        <v>900</v>
      </c>
      <c r="B7" s="50" t="s">
        <v>7</v>
      </c>
      <c r="C7" s="50">
        <v>28</v>
      </c>
      <c r="D7" s="50">
        <v>0.122</v>
      </c>
      <c r="E7" s="203">
        <v>-1.2142E-2</v>
      </c>
      <c r="F7" s="50">
        <v>1.3513999999999999</v>
      </c>
      <c r="G7" s="50">
        <v>49.085000000000001</v>
      </c>
      <c r="H7" s="50">
        <v>6</v>
      </c>
      <c r="I7" s="12"/>
    </row>
    <row r="8" spans="1:254">
      <c r="A8" s="12" t="s">
        <v>901</v>
      </c>
      <c r="B8" s="50" t="s">
        <v>7</v>
      </c>
      <c r="C8" s="50">
        <v>20</v>
      </c>
      <c r="D8" s="50">
        <v>0.122</v>
      </c>
      <c r="E8" s="203">
        <v>-3.0821999999999999E-2</v>
      </c>
      <c r="F8" s="50">
        <v>1.3513999999999999</v>
      </c>
      <c r="G8" s="50">
        <v>44.938000000000002</v>
      </c>
      <c r="H8" s="50">
        <v>6</v>
      </c>
      <c r="I8" s="12"/>
    </row>
    <row r="9" spans="1:254">
      <c r="A9" s="12" t="s">
        <v>902</v>
      </c>
      <c r="B9" s="50" t="s">
        <v>7</v>
      </c>
      <c r="C9" s="50">
        <v>27</v>
      </c>
      <c r="D9" s="50">
        <v>0.122</v>
      </c>
      <c r="E9" s="50">
        <v>0</v>
      </c>
      <c r="F9" s="50">
        <v>1.3509</v>
      </c>
      <c r="G9" s="50">
        <v>40.1</v>
      </c>
      <c r="H9" s="50">
        <v>6</v>
      </c>
      <c r="I9" s="12" t="s">
        <v>1035</v>
      </c>
    </row>
    <row r="10" spans="1:254">
      <c r="A10" s="12" t="s">
        <v>1030</v>
      </c>
      <c r="B10" s="50" t="s">
        <v>7</v>
      </c>
      <c r="C10" s="50">
        <v>1</v>
      </c>
      <c r="D10" s="50">
        <v>6.6500000000000004E-2</v>
      </c>
      <c r="E10" s="50">
        <v>0</v>
      </c>
      <c r="F10" s="204">
        <v>-0.76395000000000002</v>
      </c>
      <c r="G10" s="50">
        <v>40.1</v>
      </c>
      <c r="H10" s="212" t="s">
        <v>64</v>
      </c>
      <c r="I10" s="12" t="s">
        <v>1036</v>
      </c>
    </row>
    <row r="11" spans="1:254">
      <c r="A11" s="12" t="s">
        <v>1031</v>
      </c>
      <c r="B11" s="50" t="s">
        <v>7</v>
      </c>
      <c r="C11" s="50">
        <v>1</v>
      </c>
      <c r="D11" s="50">
        <v>6.0999999999999999E-2</v>
      </c>
      <c r="E11" s="50">
        <v>-1.8679999999999999E-2</v>
      </c>
      <c r="F11" s="50">
        <v>0.67569999999999997</v>
      </c>
      <c r="G11" s="50">
        <v>40.1</v>
      </c>
      <c r="H11" s="212" t="s">
        <v>64</v>
      </c>
      <c r="I11" s="12" t="s">
        <v>1067</v>
      </c>
    </row>
  </sheetData>
  <phoneticPr fontId="5" type="noConversion"/>
  <pageMargins left="0.75" right="0.75" top="1" bottom="1" header="0.5" footer="0.5"/>
  <pageSetup scale="91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KPP+UPP</vt:lpstr>
      <vt:lpstr>Comp. Count</vt:lpstr>
      <vt:lpstr>1.2 Acc Phys</vt:lpstr>
      <vt:lpstr>1.3 Source</vt:lpstr>
      <vt:lpstr>1.4 RF</vt:lpstr>
      <vt:lpstr>Cryo Loads</vt:lpstr>
      <vt:lpstr>1.5 Halbach</vt:lpstr>
      <vt:lpstr>Halbach girders 2 13 18</vt:lpstr>
      <vt:lpstr>Halbach styles</vt:lpstr>
      <vt:lpstr>Halbach girders 1</vt:lpstr>
      <vt:lpstr>1.6 Splitters</vt:lpstr>
      <vt:lpstr>S mag styles</vt:lpstr>
      <vt:lpstr>1.7 PS</vt:lpstr>
      <vt:lpstr>1.7 a</vt:lpstr>
      <vt:lpstr>1.8 Ctrls</vt:lpstr>
      <vt:lpstr>1.9 Instr</vt:lpstr>
      <vt:lpstr>1.10 Vac</vt:lpstr>
      <vt:lpstr>1.11 Sys Int</vt:lpstr>
      <vt:lpstr>1.12 Comm</vt:lpstr>
      <vt:lpstr>1.13 Safety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Tuozzolo, Joseph E</dc:creator>
  <cp:lastModifiedBy>Rob Michnoff</cp:lastModifiedBy>
  <cp:lastPrinted>2017-05-03T20:01:03Z</cp:lastPrinted>
  <dcterms:created xsi:type="dcterms:W3CDTF">2017-01-26T22:03:36Z</dcterms:created>
  <dcterms:modified xsi:type="dcterms:W3CDTF">2018-03-27T14:09:32Z</dcterms:modified>
</cp:coreProperties>
</file>